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autoCompressPictures="0"/>
  <mc:AlternateContent xmlns:mc="http://schemas.openxmlformats.org/markup-compatibility/2006">
    <mc:Choice Requires="x15">
      <x15ac:absPath xmlns:x15ac="http://schemas.microsoft.com/office/spreadsheetml/2010/11/ac" url="C:\Users\Marsha\Downloads\"/>
    </mc:Choice>
  </mc:AlternateContent>
  <xr:revisionPtr revIDLastSave="0" documentId="13_ncr:1_{3543DD13-C7EC-4390-A69C-73B6E24FA4FD}" xr6:coauthVersionLast="47" xr6:coauthVersionMax="47" xr10:uidLastSave="{00000000-0000-0000-0000-000000000000}"/>
  <workbookProtection workbookAlgorithmName="SHA-512" workbookHashValue="YRzeSyNjjl1a8IFUY8J59E4vpV/H85imFrH0zGZ9jDHiLpr14b1WMR8KpKdsaBJ+L3hdU7mexrSz4X9ievzDXw==" workbookSaltValue="rQtkg6i6f8KLtuJ62q38JQ==" workbookSpinCount="100000" lockStructure="1"/>
  <bookViews>
    <workbookView xWindow="-28920" yWindow="-120" windowWidth="29040" windowHeight="15840" xr2:uid="{00000000-000D-0000-FFFF-FFFF00000000}"/>
  </bookViews>
  <sheets>
    <sheet name="A. Introduction" sheetId="2" r:id="rId1"/>
    <sheet name="B. Submission Form" sheetId="5" r:id="rId2"/>
    <sheet name="1. Accountability &amp; 2. Story" sheetId="6" r:id="rId3"/>
    <sheet name="3. Cash Flow" sheetId="7" r:id="rId4"/>
    <sheet name="4. Transaction Record" sheetId="8" r:id="rId5"/>
    <sheet name="Rubric" sheetId="4" r:id="rId6"/>
  </sheets>
  <definedNames>
    <definedName name="FiscalYear">#REF!</definedName>
    <definedName name="_xlnm.Print_Area" localSheetId="2">'1. Accountability &amp; 2. Story'!$A$1:$J$18</definedName>
    <definedName name="_xlnm.Print_Area" localSheetId="3">'3. Cash Flow'!$A$1:$P$38</definedName>
    <definedName name="_xlnm.Print_Area" localSheetId="0">'A. Introduction'!$A$1:$K$17</definedName>
    <definedName name="_xlnm.Print_Area" localSheetId="1">'B. Submission Form'!$A$1:$J$22</definedName>
    <definedName name="_xlnm.Print_Area" localSheetId="5">Rubric!$A$1:$L$12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7" i="7" l="1"/>
  <c r="A8" i="4" l="1"/>
  <c r="O12" i="7"/>
  <c r="O13" i="7"/>
  <c r="O14" i="7"/>
  <c r="O15" i="7"/>
  <c r="D34" i="7"/>
  <c r="E34" i="7"/>
  <c r="F34" i="7"/>
  <c r="G34" i="7"/>
  <c r="H34" i="7"/>
  <c r="C34" i="7"/>
  <c r="D16" i="7"/>
  <c r="E16" i="7"/>
  <c r="F16" i="7"/>
  <c r="G16" i="7"/>
  <c r="H16" i="7"/>
  <c r="C16" i="7"/>
  <c r="D36" i="7" l="1"/>
  <c r="O16" i="7"/>
  <c r="E11" i="4" s="1"/>
  <c r="H36" i="7"/>
  <c r="O34" i="7"/>
  <c r="F36" i="7"/>
  <c r="E36" i="7"/>
  <c r="G36" i="7"/>
  <c r="K8" i="8"/>
  <c r="K9" i="8" s="1"/>
  <c r="K10" i="8" s="1"/>
  <c r="K11" i="8" s="1"/>
  <c r="K12" i="8" s="1"/>
  <c r="K13" i="8" s="1"/>
  <c r="K14" i="8" s="1"/>
  <c r="K15" i="8" s="1"/>
  <c r="K16" i="8" s="1"/>
  <c r="K17" i="8" s="1"/>
  <c r="K18" i="8" s="1"/>
  <c r="K19" i="8" s="1"/>
  <c r="K20" i="8" s="1"/>
  <c r="K21" i="8" s="1"/>
  <c r="K22" i="8" s="1"/>
  <c r="K23" i="8" s="1"/>
  <c r="K25" i="8" s="1"/>
  <c r="K26" i="8" s="1"/>
  <c r="K27" i="8" s="1"/>
  <c r="K28" i="8" s="1"/>
  <c r="K29" i="8" s="1"/>
  <c r="K30" i="8" s="1"/>
  <c r="K31" i="8" s="1"/>
  <c r="K32" i="8" s="1"/>
  <c r="K33" i="8" s="1"/>
  <c r="K34" i="8" s="1"/>
  <c r="K35" i="8" s="1"/>
  <c r="K36" i="8" s="1"/>
  <c r="K37" i="8" s="1"/>
  <c r="K38" i="8" s="1"/>
  <c r="K39" i="8" s="1"/>
  <c r="K40" i="8" s="1"/>
  <c r="K41" i="8" s="1"/>
  <c r="K42" i="8" s="1"/>
  <c r="K43" i="8" s="1"/>
  <c r="K44" i="8" s="1"/>
  <c r="K45" i="8" s="1"/>
  <c r="K47" i="8" s="1"/>
  <c r="K48" i="8" s="1"/>
  <c r="K49" i="8" s="1"/>
  <c r="K50" i="8" s="1"/>
  <c r="K51" i="8" s="1"/>
  <c r="K52" i="8" s="1"/>
  <c r="K53" i="8" s="1"/>
  <c r="K54" i="8" s="1"/>
  <c r="K55" i="8" s="1"/>
  <c r="K56" i="8" s="1"/>
  <c r="K57" i="8" s="1"/>
  <c r="K58" i="8" s="1"/>
  <c r="K59" i="8" s="1"/>
  <c r="K60" i="8" s="1"/>
  <c r="K61" i="8" s="1"/>
  <c r="K62" i="8" s="1"/>
  <c r="K63" i="8" s="1"/>
  <c r="K64" i="8" s="1"/>
  <c r="K65" i="8" s="1"/>
  <c r="K66" i="8" s="1"/>
  <c r="K67" i="8" s="1"/>
  <c r="K5" i="7"/>
  <c r="K16" i="7"/>
  <c r="K6" i="7" s="1"/>
  <c r="K34" i="7"/>
  <c r="L16" i="7"/>
  <c r="L36" i="7" s="1"/>
  <c r="L34" i="7"/>
  <c r="M16" i="7"/>
  <c r="M34" i="7"/>
  <c r="N16" i="7"/>
  <c r="N34" i="7"/>
  <c r="O11" i="7"/>
  <c r="O26" i="7"/>
  <c r="O27" i="7"/>
  <c r="O19" i="7"/>
  <c r="O20" i="7"/>
  <c r="O21" i="7"/>
  <c r="O22" i="7"/>
  <c r="O23" i="7"/>
  <c r="O24" i="7"/>
  <c r="O25" i="7"/>
  <c r="O28" i="7"/>
  <c r="O29" i="7"/>
  <c r="O30" i="7"/>
  <c r="O31" i="7"/>
  <c r="O32" i="7"/>
  <c r="O33" i="7"/>
  <c r="K5" i="8"/>
  <c r="K6" i="8" s="1"/>
  <c r="K7" i="8" s="1"/>
  <c r="B16" i="7"/>
  <c r="K36" i="7" l="1"/>
  <c r="M36" i="7"/>
  <c r="K7" i="7"/>
  <c r="L5" i="7" s="1"/>
  <c r="L6" i="7" s="1"/>
  <c r="L7" i="7" s="1"/>
  <c r="M5" i="7" s="1"/>
  <c r="M6" i="7" s="1"/>
  <c r="M7" i="7" s="1"/>
  <c r="N5" i="7" s="1"/>
  <c r="N6" i="7" s="1"/>
  <c r="N7" i="7" s="1"/>
  <c r="H11" i="4"/>
  <c r="K11" i="4" s="1"/>
  <c r="C36" i="7"/>
  <c r="N36" i="7"/>
  <c r="C6" i="7"/>
  <c r="C7" i="7" s="1"/>
  <c r="D5" i="7" s="1"/>
  <c r="D6" i="7" s="1"/>
  <c r="D7" i="7" s="1"/>
  <c r="E5" i="7" s="1"/>
  <c r="E6" i="7" s="1"/>
  <c r="E7" i="7" s="1"/>
  <c r="F5" i="7" s="1"/>
  <c r="F6" i="7" s="1"/>
  <c r="F7" i="7" s="1"/>
  <c r="G5" i="7" s="1"/>
  <c r="G6" i="7" s="1"/>
  <c r="G7" i="7" s="1"/>
  <c r="H5" i="7" s="1"/>
  <c r="H6" i="7" s="1"/>
  <c r="H7" i="7" s="1"/>
  <c r="I5" i="7" s="1"/>
  <c r="O36" i="7" l="1"/>
  <c r="A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CEEE</author>
  </authors>
  <commentList>
    <comment ref="A5" authorId="0" shapeId="0" xr:uid="{00000000-0006-0000-0300-000001000000}">
      <text>
        <r>
          <rPr>
            <sz val="9"/>
            <color rgb="FF000000"/>
            <rFont val="Franklin Gothic Book"/>
            <family val="2"/>
          </rPr>
          <t>Cash available at the beginning of the month before any new Cash Receipts (sales) or Cash Paid Out (expenses).</t>
        </r>
      </text>
    </comment>
    <comment ref="A10" authorId="0" shapeId="0" xr:uid="{00000000-0006-0000-0300-000002000000}">
      <text>
        <r>
          <rPr>
            <sz val="9"/>
            <color rgb="FF000000"/>
            <rFont val="Franklin Gothic Book"/>
            <family val="2"/>
          </rPr>
          <t>Personal money that you've invested in your business. After your initial investment of $10 (maximum), your ventures should fund themselves.</t>
        </r>
      </text>
    </comment>
    <comment ref="A11" authorId="0" shapeId="0" xr:uid="{00000000-0006-0000-0300-000003000000}">
      <text>
        <r>
          <rPr>
            <sz val="9"/>
            <color rgb="FF000000"/>
            <rFont val="Franklin Gothic Book"/>
            <family val="2"/>
          </rPr>
          <t xml:space="preserve">Income from goods and/or services you sold.
</t>
        </r>
        <r>
          <rPr>
            <sz val="9"/>
            <color rgb="FF000000"/>
            <rFont val="Franklin Gothic Book"/>
            <family val="2"/>
          </rPr>
          <t>Edit each "Activity" title to represent one of your sources of income (e.g., cutting grass, landscaping, selling plants).</t>
        </r>
      </text>
    </comment>
    <comment ref="A12" authorId="0" shapeId="0" xr:uid="{00000000-0006-0000-0300-000004000000}">
      <text>
        <r>
          <rPr>
            <sz val="9"/>
            <color rgb="FF000000"/>
            <rFont val="Franklin Gothic Book"/>
            <family val="2"/>
          </rPr>
          <t xml:space="preserve">Income from goods and/or services you sold.
</t>
        </r>
        <r>
          <rPr>
            <sz val="9"/>
            <color rgb="FF000000"/>
            <rFont val="Franklin Gothic Book"/>
            <family val="2"/>
          </rPr>
          <t>Edit each "Activity" title to represent one of your sources of income (e.g., cutting grass, landscaping, selling plants).</t>
        </r>
      </text>
    </comment>
    <comment ref="A13" authorId="0" shapeId="0" xr:uid="{00000000-0006-0000-0300-000005000000}">
      <text>
        <r>
          <rPr>
            <sz val="9"/>
            <color rgb="FF000000"/>
            <rFont val="Franklin Gothic Book"/>
            <family val="2"/>
          </rPr>
          <t xml:space="preserve">Income from goods and/or services you sold.
</t>
        </r>
        <r>
          <rPr>
            <sz val="9"/>
            <color rgb="FF000000"/>
            <rFont val="Franklin Gothic Book"/>
            <family val="2"/>
          </rPr>
          <t>Edit each "Activity" title to represent one of your sources of income (e.g., cutting grass, landscaping, selling plants).</t>
        </r>
      </text>
    </comment>
    <comment ref="A14" authorId="0" shapeId="0" xr:uid="{00000000-0006-0000-0300-000006000000}">
      <text>
        <r>
          <rPr>
            <sz val="9"/>
            <color rgb="FF000000"/>
            <rFont val="Franklin Gothic Book"/>
            <family val="2"/>
          </rPr>
          <t xml:space="preserve">Income from goods and/or services you sold.
</t>
        </r>
        <r>
          <rPr>
            <sz val="9"/>
            <color rgb="FF000000"/>
            <rFont val="Franklin Gothic Book"/>
            <family val="2"/>
          </rPr>
          <t>Edit each "Activity" title to represent one of your sources of income (e.g., cutting grass, landscaping, selling plants).</t>
        </r>
      </text>
    </comment>
    <comment ref="A15" authorId="0" shapeId="0" xr:uid="{00000000-0006-0000-0300-000007000000}">
      <text>
        <r>
          <rPr>
            <sz val="9"/>
            <color rgb="FF000000"/>
            <rFont val="Franklin Gothic Book"/>
            <family val="2"/>
          </rPr>
          <t>Income from goods and/or services you bought and returned or for which you received a refund.</t>
        </r>
      </text>
    </comment>
    <comment ref="A19" authorId="0" shapeId="0" xr:uid="{00000000-0006-0000-0300-00000A000000}">
      <text>
        <r>
          <rPr>
            <sz val="9"/>
            <color rgb="FF000000"/>
            <rFont val="Franklin Gothic Book"/>
            <family val="2"/>
          </rPr>
          <t>Expenses from paying someone else to perform specific tasks for your business (e.g., pay someone to create your website).</t>
        </r>
      </text>
    </comment>
    <comment ref="A20" authorId="0" shapeId="0" xr:uid="{00000000-0006-0000-0300-00000B000000}">
      <text>
        <r>
          <rPr>
            <sz val="9"/>
            <color rgb="FF000000"/>
            <rFont val="Franklin Gothic Book"/>
            <family val="2"/>
          </rPr>
          <t>The amount of company profits that you (the owner) withdraw as your personal payment. Owners of sole proprietorships typically are not paid a set "salary" or "wage".</t>
        </r>
      </text>
    </comment>
    <comment ref="A21" authorId="0" shapeId="0" xr:uid="{00000000-0006-0000-0300-00000C000000}">
      <text>
        <r>
          <rPr>
            <sz val="9"/>
            <color rgb="FF000000"/>
            <rFont val="Franklin Gothic Book"/>
            <family val="2"/>
          </rPr>
          <t>Expenses from purchasing equipment or machinery necessary for your production of goods and/or services (e.g., lawn mower, camera, paint brushes, laptop computer).</t>
        </r>
      </text>
    </comment>
    <comment ref="A22" authorId="0" shapeId="0" xr:uid="{00000000-0006-0000-0300-00000D000000}">
      <text>
        <r>
          <rPr>
            <sz val="9"/>
            <color rgb="FF000000"/>
            <rFont val="Franklin Gothic Book"/>
            <family val="2"/>
          </rPr>
          <t>Expenses from purchasing raw materials that you will use to produce your goods and/or services (e.g., chocolate chips, weedeater string, face paint).</t>
        </r>
      </text>
    </comment>
    <comment ref="A23" authorId="0" shapeId="0" xr:uid="{00000000-0006-0000-0300-00000E000000}">
      <text>
        <r>
          <rPr>
            <sz val="9"/>
            <color rgb="FF000000"/>
            <rFont val="Franklin Gothic Book"/>
            <family val="2"/>
          </rPr>
          <t>Expenses from purchasing goods (products) for you to resell (e.g., candy bars, books, tshirts).</t>
        </r>
      </text>
    </comment>
    <comment ref="A24" authorId="0" shapeId="0" xr:uid="{00000000-0006-0000-0300-00000F000000}">
      <text>
        <r>
          <rPr>
            <sz val="9"/>
            <color rgb="FF000000"/>
            <rFont val="Franklin Gothic Book"/>
            <family val="2"/>
          </rPr>
          <t>Expenses from renting a location for your business (e.g., store parking lot, parents' basement, mall kiosk).</t>
        </r>
      </text>
    </comment>
    <comment ref="A25" authorId="0" shapeId="0" xr:uid="{00000000-0006-0000-0300-000010000000}">
      <text>
        <r>
          <rPr>
            <sz val="9"/>
            <color rgb="FF000000"/>
            <rFont val="Franklin Gothic Book"/>
            <family val="2"/>
          </rPr>
          <t>Expenses from renting your car or other business-related equipment (e.g., lawn mower, log splitter, delivery van).</t>
        </r>
      </text>
    </comment>
    <comment ref="A26" authorId="0" shapeId="0" xr:uid="{00000000-0006-0000-0300-000008000000}">
      <text>
        <r>
          <rPr>
            <sz val="9"/>
            <color rgb="FF000000"/>
            <rFont val="Franklin Gothic Book"/>
            <family val="2"/>
          </rPr>
          <t>Expenses from advertising your business (e.g., website, flyers, sign).</t>
        </r>
      </text>
    </comment>
    <comment ref="A27" authorId="0" shapeId="0" xr:uid="{00000000-0006-0000-0300-000009000000}">
      <text>
        <r>
          <rPr>
            <sz val="9"/>
            <color rgb="FF000000"/>
            <rFont val="Franklin Gothic Book"/>
            <family val="2"/>
          </rPr>
          <t>Expenses from paying your insurance (e.g., auto, liability).</t>
        </r>
      </text>
    </comment>
    <comment ref="A28" authorId="0" shapeId="0" xr:uid="{00000000-0006-0000-0300-000011000000}">
      <text>
        <r>
          <rPr>
            <sz val="9"/>
            <color rgb="FF000000"/>
            <rFont val="Franklin Gothic Book"/>
            <family val="2"/>
          </rPr>
          <t>Expenses from paying for repairs and/or maintenance on your business-related equipment and facilities.</t>
        </r>
      </text>
    </comment>
    <comment ref="A29" authorId="0" shapeId="0" xr:uid="{00000000-0006-0000-0300-000012000000}">
      <text>
        <r>
          <rPr>
            <sz val="9"/>
            <color rgb="FF000000"/>
            <rFont val="Franklin Gothic Book"/>
            <family val="2"/>
          </rPr>
          <t>Expenses from paying back your customers for returned products or as part of a promotional strategy (e.g., offering mail-in rebates).</t>
        </r>
      </text>
    </comment>
    <comment ref="A30" authorId="0" shapeId="0" xr:uid="{00000000-0006-0000-0300-000013000000}">
      <text>
        <r>
          <rPr>
            <sz val="9"/>
            <color rgb="FF000000"/>
            <rFont val="Franklin Gothic Book"/>
            <family val="2"/>
          </rPr>
          <t>Expenses from paying taxes and from paying local officials for your right to run a business (e.g., $20 Jackson business license, Home Occupation Permit).</t>
        </r>
      </text>
    </comment>
    <comment ref="A31" authorId="0" shapeId="0" xr:uid="{00000000-0006-0000-0300-000014000000}">
      <text>
        <r>
          <rPr>
            <sz val="9"/>
            <color rgb="FF000000"/>
            <rFont val="Franklin Gothic Book"/>
            <family val="2"/>
          </rPr>
          <t>Expenses from paying for your business-related travel (e.g., gas/mileage, flight, hotel stay, meal reimbursements).</t>
        </r>
      </text>
    </comment>
    <comment ref="A32" authorId="0" shapeId="0" xr:uid="{00000000-0006-0000-0300-000015000000}">
      <text>
        <r>
          <rPr>
            <sz val="9"/>
            <color rgb="FF000000"/>
            <rFont val="Franklin Gothic Book"/>
            <family val="2"/>
          </rPr>
          <t>Expenses from paying for utilities associated with running a business (e.g., power bill, water bill, phone bill).</t>
        </r>
      </text>
    </comment>
    <comment ref="A33" authorId="0" shapeId="0" xr:uid="{00000000-0006-0000-0300-000016000000}">
      <text>
        <r>
          <rPr>
            <sz val="9"/>
            <color rgb="FF000000"/>
            <rFont val="Franklin Gothic Book"/>
            <family val="2"/>
          </rPr>
          <t>Expenses from paying for other goods or services not included elsewhere on this list.</t>
        </r>
      </text>
    </comment>
    <comment ref="A36" authorId="0" shapeId="0" xr:uid="{00000000-0006-0000-0300-000017000000}">
      <text>
        <r>
          <rPr>
            <sz val="9"/>
            <color rgb="FF000000"/>
            <rFont val="Franklin Gothic Book"/>
            <family val="2"/>
          </rPr>
          <t>The amount of your business's income that is left over after you pay all of it's expenses (not including your Owners' Withdrawal).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 Wilcox</author>
  </authors>
  <commentList>
    <comment ref="E12" authorId="0" shapeId="0" xr:uid="{1A08786A-41FD-4E48-8F16-55656D5D4A21}">
      <text>
        <r>
          <rPr>
            <sz val="10"/>
            <color rgb="FF000000"/>
            <rFont val="Franklin Gothic Book"/>
            <family val="2"/>
            <scheme val="minor"/>
          </rPr>
          <t>Total Cash Receipts, not including your initial investment.</t>
        </r>
        <r>
          <rPr>
            <sz val="10"/>
            <color rgb="FF000000"/>
            <rFont val="Franklin Gothic Book"/>
            <family val="2"/>
            <scheme val="minor"/>
          </rPr>
          <t xml:space="preserve">
</t>
        </r>
        <r>
          <rPr>
            <sz val="10"/>
            <color rgb="FF000000"/>
            <rFont val="Tahoma"/>
            <family val="2"/>
          </rPr>
          <t xml:space="preserve">
</t>
        </r>
      </text>
    </comment>
    <comment ref="H12" authorId="0" shapeId="0" xr:uid="{AFA1640D-0D5F-D34C-8B8A-DB3132EFC082}">
      <text>
        <r>
          <rPr>
            <sz val="10"/>
            <color rgb="FF000000"/>
            <rFont val="Franklin Gothic Book"/>
            <family val="2"/>
            <scheme val="minor"/>
          </rPr>
          <t>Total Cash Paid Out, not including Owners' Draw (personal payments taken from profits).</t>
        </r>
        <r>
          <rPr>
            <sz val="10"/>
            <color rgb="FF000000"/>
            <rFont val="Franklin Gothic Book"/>
            <family val="2"/>
            <scheme val="minor"/>
          </rPr>
          <t xml:space="preserve">
</t>
        </r>
      </text>
    </comment>
    <comment ref="K12" authorId="0" shapeId="0" xr:uid="{41636700-D15F-554F-8C66-7226AC97AD57}">
      <text>
        <r>
          <rPr>
            <sz val="10"/>
            <color rgb="FF000000"/>
            <rFont val="Franklin Gothic Book"/>
            <family val="2"/>
            <scheme val="minor"/>
          </rPr>
          <t>Total Profit, not including your initial investment.</t>
        </r>
        <r>
          <rPr>
            <sz val="10"/>
            <color rgb="FF000000"/>
            <rFont val="Franklin Gothic Book"/>
            <family val="2"/>
            <scheme val="minor"/>
          </rPr>
          <t xml:space="preserve">
</t>
        </r>
        <r>
          <rPr>
            <sz val="10"/>
            <color rgb="FF000000"/>
            <rFont val="Tahoma"/>
            <family val="2"/>
          </rPr>
          <t xml:space="preserve">
</t>
        </r>
      </text>
    </comment>
  </commentList>
</comments>
</file>

<file path=xl/sharedStrings.xml><?xml version="1.0" encoding="utf-8"?>
<sst xmlns="http://schemas.openxmlformats.org/spreadsheetml/2006/main" count="178" uniqueCount="149">
  <si>
    <t>Overview</t>
  </si>
  <si>
    <t>Beginning</t>
  </si>
  <si>
    <t>Cash Receipts</t>
  </si>
  <si>
    <t>Cash Paid Out</t>
  </si>
  <si>
    <t>Total Cash Paid Out</t>
  </si>
  <si>
    <t>Total Cash Receipts</t>
  </si>
  <si>
    <t>Total</t>
  </si>
  <si>
    <t>* Owner contributions</t>
  </si>
  <si>
    <t>* Travel</t>
  </si>
  <si>
    <t>* Utilities</t>
  </si>
  <si>
    <t>* Designates a row that is editable.  All other information within this table is locked.</t>
  </si>
  <si>
    <t>September</t>
  </si>
  <si>
    <t>October</t>
  </si>
  <si>
    <t>November</t>
  </si>
  <si>
    <t>December</t>
  </si>
  <si>
    <t>* Labor/Wages</t>
  </si>
  <si>
    <t>* Purchases, Equipment</t>
  </si>
  <si>
    <t>* Purchases, Resale/Inventory</t>
  </si>
  <si>
    <t>* Rent or lease, Building/Space</t>
  </si>
  <si>
    <t>* Returns/Refunds</t>
  </si>
  <si>
    <t>* Taxes/Licenses/Permits</t>
  </si>
  <si>
    <r>
      <t xml:space="preserve">Cash on Hand </t>
    </r>
    <r>
      <rPr>
        <sz val="11"/>
        <color theme="1"/>
        <rFont val="Franklin Gothic Book"/>
        <family val="2"/>
        <scheme val="minor"/>
      </rPr>
      <t>(beginning of month)</t>
    </r>
  </si>
  <si>
    <t xml:space="preserve">Cash Available (on hand + receipts, before cash out) </t>
  </si>
  <si>
    <t>Cash Position (end of month)</t>
  </si>
  <si>
    <t>TOTAL PROFIT/LOSS</t>
  </si>
  <si>
    <t>* Other/Miscellaneous</t>
  </si>
  <si>
    <t>Date</t>
  </si>
  <si>
    <t>Customer/Vendor</t>
  </si>
  <si>
    <t>Income</t>
  </si>
  <si>
    <t>Expense</t>
  </si>
  <si>
    <t>Balance</t>
  </si>
  <si>
    <t>Me</t>
  </si>
  <si>
    <t>Walmart</t>
  </si>
  <si>
    <t>* Owners' Draw</t>
  </si>
  <si>
    <t>* Rent or lease, Equipment</t>
  </si>
  <si>
    <t>August</t>
  </si>
  <si>
    <t>3. CASH FLOW BUDGET</t>
  </si>
  <si>
    <t>Student Signature</t>
  </si>
  <si>
    <t>Advisor Signature</t>
  </si>
  <si>
    <t>Item Description</t>
  </si>
  <si>
    <t>Personal investment</t>
  </si>
  <si>
    <t>38 kids @ $2/each</t>
  </si>
  <si>
    <t>Face paint &amp; brushes</t>
  </si>
  <si>
    <t>Participants are encouraged to start subsequent ventures but may only use earnings from the $10 business (and any following ventures) to fund them.</t>
  </si>
  <si>
    <t>Student performance is measured using the included Grading Rubric.</t>
  </si>
  <si>
    <t>Score</t>
  </si>
  <si>
    <t>Criteria</t>
  </si>
  <si>
    <t>ROI</t>
  </si>
  <si>
    <t>Creativity</t>
  </si>
  <si>
    <t>Sustainability</t>
  </si>
  <si>
    <t>Documentation</t>
  </si>
  <si>
    <t>Comments:</t>
  </si>
  <si>
    <t>Total Profit</t>
  </si>
  <si>
    <r>
      <t>ROI</t>
    </r>
    <r>
      <rPr>
        <sz val="12"/>
        <color theme="1"/>
        <rFont val="Franklin Gothic Book"/>
        <family val="2"/>
      </rPr>
      <t xml:space="preserve"> = (Total Profit / Total Costs) x 100)</t>
    </r>
  </si>
  <si>
    <t xml:space="preserve"> - </t>
  </si>
  <si>
    <t xml:space="preserve"> = </t>
  </si>
  <si>
    <t>Total Revenue</t>
  </si>
  <si>
    <t>Total Costs</t>
  </si>
  <si>
    <t>1. ACCOUNTABILITY STATEMENT</t>
  </si>
  <si>
    <t>Participants must first start a new independent business by using no more than ten dollars ($10) of their own money.</t>
  </si>
  <si>
    <t>Cover image</t>
  </si>
  <si>
    <t>18 to 27-panels to show your story</t>
  </si>
  <si>
    <t>&lt; 100</t>
  </si>
  <si>
    <t>&gt; 1,000</t>
  </si>
  <si>
    <t>The challenge is only open to individual high school students (no teams) in the state of Arkansas.</t>
  </si>
  <si>
    <t>In the case of a tie, the student who has demonstrated the highest level of Creativity (as determined solely by Economics Arkansas and/or its sponsors) will be declared the winner.</t>
  </si>
  <si>
    <t>Submission Checklist (detailed on following sheets)</t>
  </si>
  <si>
    <t>Email</t>
  </si>
  <si>
    <t>Name</t>
  </si>
  <si>
    <t>Mailing Address</t>
  </si>
  <si>
    <t>1. Accountability Statement</t>
  </si>
  <si>
    <t>2. Descriptive Story</t>
  </si>
  <si>
    <t>3. Cash Flow Budget</t>
  </si>
  <si>
    <t>4. Transaction Record</t>
  </si>
  <si>
    <r>
      <t>Initial Investment</t>
    </r>
    <r>
      <rPr>
        <sz val="12"/>
        <color theme="1"/>
        <rFont val="Franklin Gothic Book"/>
        <family val="2"/>
      </rPr>
      <t xml:space="preserve"> (max $10)</t>
    </r>
  </si>
  <si>
    <t>Student Contact Info</t>
  </si>
  <si>
    <t>Advisor Contact Info</t>
  </si>
  <si>
    <t>Phone</t>
  </si>
  <si>
    <t xml:space="preserve"> </t>
  </si>
  <si>
    <t>"I acknowledge that all stories and financial statements (e.g., revenue, profit, costs) submitted for this competition are my original work and completely true.”</t>
  </si>
  <si>
    <t>Statement</t>
  </si>
  <si>
    <t>1.</t>
  </si>
  <si>
    <t>2.</t>
  </si>
  <si>
    <t>3.</t>
  </si>
  <si>
    <t>4.</t>
  </si>
  <si>
    <t>5.</t>
  </si>
  <si>
    <t>6.</t>
  </si>
  <si>
    <t>7.</t>
  </si>
  <si>
    <t>8.</t>
  </si>
  <si>
    <t>9.</t>
  </si>
  <si>
    <t>Excellent (5)</t>
  </si>
  <si>
    <t>Good (4)</t>
  </si>
  <si>
    <r>
      <rPr>
        <b/>
        <sz val="14"/>
        <rFont val="Franklin Gothic Medium"/>
        <family val="2"/>
      </rPr>
      <t>General Rules</t>
    </r>
  </si>
  <si>
    <r>
      <t>4. TRANSACTION RECORD</t>
    </r>
    <r>
      <rPr>
        <sz val="12"/>
        <color theme="0"/>
        <rFont val="Franklin Gothic Medium"/>
        <family val="2"/>
      </rPr>
      <t xml:space="preserve"> (add pages as needed)</t>
    </r>
  </si>
  <si>
    <r>
      <t>RUBRIC</t>
    </r>
    <r>
      <rPr>
        <sz val="12"/>
        <color theme="0"/>
        <rFont val="Franklin Gothic Medium"/>
        <family val="2"/>
      </rPr>
      <t xml:space="preserve"> (for reference)</t>
    </r>
  </si>
  <si>
    <r>
      <rPr>
        <b/>
        <sz val="14"/>
        <color rgb="FF404040"/>
        <rFont val="Franklin Gothic Medium"/>
        <family val="2"/>
      </rPr>
      <t xml:space="preserve">Purpose:  </t>
    </r>
    <r>
      <rPr>
        <i/>
        <sz val="12"/>
        <color rgb="FF404040"/>
        <rFont val="Franklin Gothic Medium"/>
        <family val="2"/>
      </rPr>
      <t>Provide assurance that all work is original and true.</t>
    </r>
  </si>
  <si>
    <r>
      <t xml:space="preserve">2. DESCRIPTIVE STORY </t>
    </r>
    <r>
      <rPr>
        <sz val="12"/>
        <color theme="0"/>
        <rFont val="Franklin Gothic Medium"/>
        <family val="2"/>
      </rPr>
      <t>(created and submitted through Pixton.com)</t>
    </r>
  </si>
  <si>
    <r>
      <rPr>
        <b/>
        <sz val="14"/>
        <color rgb="FF404040"/>
        <rFont val="Franklin Gothic Medium"/>
        <family val="2"/>
      </rPr>
      <t xml:space="preserve">Purpose:  </t>
    </r>
    <r>
      <rPr>
        <i/>
        <sz val="12"/>
        <color rgb="FF404040"/>
        <rFont val="Franklin Gothic Medium"/>
        <family val="2"/>
      </rPr>
      <t>Clearly show month-by-month income, expenses, and profit/loss.</t>
    </r>
  </si>
  <si>
    <t>Exceptionally unique value proposition, product, promotion, and delivery</t>
  </si>
  <si>
    <t>Original twist on value proposition, product, promotion, or delivery</t>
  </si>
  <si>
    <t>Adapted value proposition, product, promotion, or delivery</t>
  </si>
  <si>
    <t>Copy-and-paste value proposition, product, promotion, and delivery</t>
  </si>
  <si>
    <t>Launched at least one business where continuous sales are projected</t>
  </si>
  <si>
    <t>Launched at least one business where seasonal sales are projected</t>
  </si>
  <si>
    <t>Limited sales activity to multiple single-day events</t>
  </si>
  <si>
    <t>Limited sales activity to one single-day event</t>
  </si>
  <si>
    <t>How much money do you waste on junk food each month? $20? $50? $300? Fueled by high school student responses, the $10 Challenge rewards students for best demonstrating creativity and initiative by launching a business with just $10 or less. One previous winner started with a $10 purchase of face paint. She earned a few hundred dollars with a face painting booth at a community event, but she didn’t stop there. She reinvested her profits into more art supplies, targeted local musicians, and offered custom paint designs for their instrument cases. By the end of the school year, her $10 investment had helped launch five separate ventures and grown into almost $9,000!</t>
  </si>
  <si>
    <t>The top 3 students who have earned the highest Total Scores under these guidelines will be declared the winners and announced by Economics Arkansas in late spring. A minimum score of 16 is required for award consideration.</t>
  </si>
  <si>
    <r>
      <t xml:space="preserve">Students are accountable to an Economics Arkansas-designated teacher at their school, and both student and teacher must sign a statement declaring, </t>
    </r>
    <r>
      <rPr>
        <i/>
        <sz val="12"/>
        <color theme="1"/>
        <rFont val="Franklin Gothic Medium"/>
        <family val="2"/>
      </rPr>
      <t>"I acknowledge that all stories and financial statements (e.g., revenue, profit, costs) submitted for this competition are my original work and completely true.”</t>
    </r>
    <r>
      <rPr>
        <sz val="12"/>
        <color theme="1"/>
        <rFont val="Franklin Gothic Medium"/>
        <family val="2"/>
      </rPr>
      <t xml:space="preserve"> (see included Accountability Statement)</t>
    </r>
  </si>
  <si>
    <t>History</t>
  </si>
  <si>
    <t>🔲</t>
  </si>
  <si>
    <t>$        .</t>
  </si>
  <si>
    <t>A. INTRODUCTION</t>
  </si>
  <si>
    <t>B. SUBMISSION FORM</t>
  </si>
  <si>
    <r>
      <rPr>
        <b/>
        <sz val="14"/>
        <color rgb="FF404040"/>
        <rFont val="Franklin Gothic Medium"/>
        <family val="2"/>
      </rPr>
      <t xml:space="preserve">Purpose:  </t>
    </r>
    <r>
      <rPr>
        <i/>
        <sz val="12"/>
        <color rgb="FF404040"/>
        <rFont val="Franklin Gothic Medium"/>
        <family val="2"/>
      </rPr>
      <t>Provide a clear timeline of all $10 Challenge activities (e.g., your idea, investment, efforts, results).</t>
    </r>
  </si>
  <si>
    <t>Personal reflection on the question: “What did I learn through this experience?”</t>
  </si>
  <si>
    <t>Face painting at Christmas Fair</t>
  </si>
  <si>
    <t>Individual student participants compete by "bootstrapping" their ideas during the spring semester, with the opportunity to use their profits to expand their original venture and even launch new “spinoff” ventures. The top 3 students who demonstrate the highest total performance as measured under the following competition guidelines will be recognized as the winners.</t>
  </si>
  <si>
    <t>Nov</t>
  </si>
  <si>
    <t>Dec</t>
  </si>
  <si>
    <t>Jan</t>
  </si>
  <si>
    <t>Feb</t>
  </si>
  <si>
    <t>* Services, Advertising</t>
  </si>
  <si>
    <t>* Services, Insurance</t>
  </si>
  <si>
    <t>* Services, Repairs/Maintenance</t>
  </si>
  <si>
    <t>* Purchases, Materials/Supplies</t>
  </si>
  <si>
    <t>* (Insert Activity #1)</t>
  </si>
  <si>
    <t>* (Insert Activity #2)</t>
  </si>
  <si>
    <t>* (Insert Activity #3)</t>
  </si>
  <si>
    <t>* (Insert Activity #4)</t>
  </si>
  <si>
    <t>100 - 299</t>
  </si>
  <si>
    <t>300 - 999</t>
  </si>
  <si>
    <t>Poor (1)</t>
  </si>
  <si>
    <t>Fair (2)</t>
  </si>
  <si>
    <r>
      <t>TOTAL SCORE</t>
    </r>
    <r>
      <rPr>
        <i/>
        <sz val="12"/>
        <color theme="1"/>
        <rFont val="Franklin Gothic Medium"/>
        <family val="2"/>
      </rPr>
      <t xml:space="preserve"> (A minimum score of 16 is required for award consideration.)</t>
    </r>
  </si>
  <si>
    <t>Oct</t>
  </si>
  <si>
    <t>March</t>
  </si>
  <si>
    <t>April</t>
  </si>
  <si>
    <t>Only income earned between August 1, 2024-April 4, 2025 of the current school year will be considered.</t>
  </si>
  <si>
    <t>The deadline for submitting a completed $10 Challenge application to Economics Arkansas is April4, 2025.</t>
  </si>
  <si>
    <t>Date Submitted (due April 4)</t>
  </si>
  <si>
    <t xml:space="preserve">    /     /2025</t>
  </si>
  <si>
    <t xml:space="preserve"> Checklist</t>
  </si>
  <si>
    <t>You may submit your story using any slide deck of your choice. If you wish to create a Pixton Graphic Novel, please contact Marsha at marsha@economicsarkansas.org for a code.</t>
  </si>
  <si>
    <r>
      <rPr>
        <b/>
        <sz val="14"/>
        <color rgb="FF404040"/>
        <rFont val="Franklin Gothic Medium"/>
        <family val="2"/>
      </rPr>
      <t xml:space="preserve">Purpose:  </t>
    </r>
    <r>
      <rPr>
        <i/>
        <sz val="12"/>
        <color rgb="FF404040"/>
        <rFont val="Franklin Gothic Medium"/>
        <family val="2"/>
      </rPr>
      <t>Clearly show your history of all Income (sales) and Expenses (business purchases) between October 1, 2025 - April 4, 2025.</t>
    </r>
  </si>
  <si>
    <t xml:space="preserve">Exceptional storytelling, including itemized sales records  for all activities in slide deck </t>
  </si>
  <si>
    <t>Includes most pertinent details  for most activities in slide deck</t>
  </si>
  <si>
    <t>Includes basic outline of events, profit, and at least some activities in slide deck</t>
  </si>
  <si>
    <t>Includes very limited information and no activity information in slide deck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</si>
</sst>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164" formatCode="&quot;$&quot;#,##0.00"/>
    <numFmt numFmtId="165" formatCode="m/d/yy;@"/>
    <numFmt numFmtId="166" formatCode="[&lt;=9999999]###\-####;\(###\)\ ###\-####"/>
  </numFmts>
  <fonts count="56">
    <font>
      <sz val="12"/>
      <color theme="1"/>
      <name val="Franklin Gothic Book"/>
      <family val="2"/>
      <scheme val="minor"/>
    </font>
    <font>
      <sz val="11"/>
      <color theme="1"/>
      <name val="Franklin Gothic Book"/>
      <family val="2"/>
      <scheme val="minor"/>
    </font>
    <font>
      <sz val="12"/>
      <color theme="1"/>
      <name val="Franklin Gothic Book"/>
      <family val="2"/>
      <scheme val="minor"/>
    </font>
    <font>
      <sz val="12"/>
      <color theme="0"/>
      <name val="Franklin Gothic Book"/>
      <family val="2"/>
      <scheme val="minor"/>
    </font>
    <font>
      <b/>
      <sz val="22"/>
      <color theme="1" tint="0.24994659260841701"/>
      <name val="Franklin Gothic Medium"/>
      <family val="2"/>
      <scheme val="major"/>
    </font>
    <font>
      <b/>
      <sz val="12"/>
      <color theme="1" tint="0.24994659260841701"/>
      <name val="Franklin Gothic Book"/>
      <family val="2"/>
      <scheme val="minor"/>
    </font>
    <font>
      <b/>
      <sz val="14"/>
      <color theme="1" tint="0.24994659260841701"/>
      <name val="Franklin Gothic Book"/>
      <family val="2"/>
      <scheme val="minor"/>
    </font>
    <font>
      <u/>
      <sz val="12"/>
      <color theme="10"/>
      <name val="Franklin Gothic Book"/>
      <family val="2"/>
      <scheme val="minor"/>
    </font>
    <font>
      <u/>
      <sz val="12"/>
      <color theme="11"/>
      <name val="Franklin Gothic Book"/>
      <family val="2"/>
      <scheme val="minor"/>
    </font>
    <font>
      <sz val="8"/>
      <name val="Franklin Gothic Book"/>
      <family val="2"/>
      <scheme val="minor"/>
    </font>
    <font>
      <b/>
      <sz val="11"/>
      <color theme="1" tint="0.24994659260841701"/>
      <name val="Franklin Gothic Book"/>
      <family val="2"/>
      <scheme val="minor"/>
    </font>
    <font>
      <sz val="11"/>
      <color theme="1"/>
      <name val="Franklin Gothic Book"/>
      <family val="2"/>
      <scheme val="minor"/>
    </font>
    <font>
      <b/>
      <sz val="11"/>
      <color theme="1"/>
      <name val="Franklin Gothic Book"/>
      <family val="2"/>
      <scheme val="minor"/>
    </font>
    <font>
      <sz val="11"/>
      <color theme="1"/>
      <name val="Franklin Gothic Medium"/>
      <family val="2"/>
      <scheme val="major"/>
    </font>
    <font>
      <sz val="11"/>
      <color theme="1"/>
      <name val="Franklin Gothic Book"/>
      <family val="2"/>
    </font>
    <font>
      <sz val="11"/>
      <color rgb="FF000000"/>
      <name val="Franklin Gothic Book"/>
      <family val="2"/>
    </font>
    <font>
      <b/>
      <sz val="14"/>
      <color theme="1"/>
      <name val="Franklin Gothic Book"/>
      <family val="2"/>
    </font>
    <font>
      <b/>
      <sz val="12"/>
      <color rgb="FF404040"/>
      <name val="Franklin Gothic Book"/>
      <family val="2"/>
    </font>
    <font>
      <sz val="14"/>
      <color theme="1"/>
      <name val="Franklin Gothic Book"/>
      <family val="2"/>
    </font>
    <font>
      <i/>
      <sz val="11"/>
      <color rgb="FF404040"/>
      <name val="Franklin Gothic Medium"/>
      <family val="2"/>
    </font>
    <font>
      <b/>
      <sz val="12"/>
      <color rgb="FF404040"/>
      <name val="Franklin Gothic Medium"/>
      <family val="2"/>
    </font>
    <font>
      <i/>
      <sz val="12"/>
      <color rgb="FF404040"/>
      <name val="Franklin Gothic Medium"/>
      <family val="2"/>
    </font>
    <font>
      <b/>
      <sz val="14"/>
      <color rgb="FF404040"/>
      <name val="Franklin Gothic Medium"/>
      <family val="2"/>
    </font>
    <font>
      <i/>
      <sz val="14"/>
      <color rgb="FF404040"/>
      <name val="Franklin Gothic Medium"/>
      <family val="2"/>
    </font>
    <font>
      <sz val="18"/>
      <color rgb="FF404040"/>
      <name val="Franklin Gothic Medium"/>
      <family val="2"/>
    </font>
    <font>
      <sz val="12"/>
      <color theme="1"/>
      <name val="Franklin Gothic Book"/>
      <family val="2"/>
    </font>
    <font>
      <b/>
      <sz val="18"/>
      <color rgb="FF404040"/>
      <name val="Franklin Gothic Medium"/>
      <family val="2"/>
    </font>
    <font>
      <b/>
      <sz val="18"/>
      <color rgb="FF404040"/>
      <name val="Franklin Gothic Book"/>
      <family val="2"/>
    </font>
    <font>
      <b/>
      <sz val="18"/>
      <name val="Franklin Gothic Book"/>
      <family val="2"/>
    </font>
    <font>
      <sz val="18"/>
      <color theme="1"/>
      <name val="Franklin Gothic Book"/>
      <family val="2"/>
    </font>
    <font>
      <sz val="12"/>
      <color theme="1"/>
      <name val="Franklin Gothic Medium"/>
      <family val="2"/>
    </font>
    <font>
      <b/>
      <sz val="12"/>
      <color theme="1"/>
      <name val="Franklin Gothic Medium"/>
      <family val="2"/>
    </font>
    <font>
      <i/>
      <sz val="12"/>
      <color theme="1"/>
      <name val="Franklin Gothic Medium"/>
      <family val="2"/>
    </font>
    <font>
      <sz val="12"/>
      <color theme="0"/>
      <name val="Franklin Gothic Medium"/>
      <family val="2"/>
    </font>
    <font>
      <sz val="24"/>
      <color theme="1"/>
      <name val="Franklin Gothic Book"/>
      <family val="2"/>
    </font>
    <font>
      <sz val="14"/>
      <color theme="1" tint="0.24994659260841701"/>
      <name val="Franklin Gothic Book"/>
      <family val="2"/>
    </font>
    <font>
      <sz val="32"/>
      <color theme="1"/>
      <name val="Franklin Gothic Book"/>
      <family val="2"/>
    </font>
    <font>
      <b/>
      <sz val="18"/>
      <color rgb="FF404040"/>
      <name val="Franklin Gothic Book"/>
      <family val="2"/>
      <scheme val="minor"/>
    </font>
    <font>
      <b/>
      <sz val="18"/>
      <name val="Franklin Gothic Book"/>
      <family val="2"/>
      <scheme val="minor"/>
    </font>
    <font>
      <sz val="18"/>
      <color rgb="FF000000"/>
      <name val="Franklin Gothic Book"/>
      <family val="2"/>
      <scheme val="minor"/>
    </font>
    <font>
      <b/>
      <sz val="14"/>
      <color theme="0"/>
      <name val="Franklin Gothic Medium"/>
      <family val="2"/>
    </font>
    <font>
      <b/>
      <sz val="12"/>
      <color theme="0"/>
      <name val="Franklin Gothic Medium"/>
      <family val="2"/>
    </font>
    <font>
      <sz val="11"/>
      <color theme="1"/>
      <name val="Franklin Gothic Book (Body)"/>
    </font>
    <font>
      <sz val="12"/>
      <color theme="1"/>
      <name val="Franklin Gothic Book (Body)"/>
    </font>
    <font>
      <sz val="14"/>
      <color rgb="FF404040"/>
      <name val="Franklin Gothic Medium"/>
      <family val="2"/>
    </font>
    <font>
      <sz val="14"/>
      <color rgb="FF404040"/>
      <name val="Franklin Gothic Book"/>
      <family val="2"/>
    </font>
    <font>
      <sz val="14"/>
      <color theme="1"/>
      <name val="Franklin Gothic Medium"/>
      <family val="2"/>
    </font>
    <font>
      <b/>
      <sz val="14"/>
      <name val="Franklin Gothic Medium"/>
      <family val="2"/>
    </font>
    <font>
      <b/>
      <sz val="12"/>
      <name val="Franklin Gothic Medium"/>
      <family val="2"/>
    </font>
    <font>
      <sz val="14"/>
      <name val="Franklin Gothic Medium"/>
      <family val="2"/>
    </font>
    <font>
      <sz val="18"/>
      <color theme="0"/>
      <name val="Franklin Gothic Medium"/>
      <family val="2"/>
    </font>
    <font>
      <sz val="9"/>
      <color rgb="FF000000"/>
      <name val="Franklin Gothic Book"/>
      <family val="2"/>
    </font>
    <font>
      <sz val="14"/>
      <name val="Franklin Gothic Book"/>
      <family val="2"/>
    </font>
    <font>
      <sz val="11"/>
      <color theme="1" tint="0.24994659260841701"/>
      <name val="Franklin Gothic Book"/>
      <family val="2"/>
      <scheme val="minor"/>
    </font>
    <font>
      <sz val="10"/>
      <color rgb="FF000000"/>
      <name val="Tahoma"/>
      <family val="2"/>
    </font>
    <font>
      <sz val="10"/>
      <color rgb="FF000000"/>
      <name val="Franklin Gothic Book"/>
      <family val="2"/>
      <scheme val="minor"/>
    </font>
  </fonts>
  <fills count="11">
    <fill>
      <patternFill patternType="none"/>
    </fill>
    <fill>
      <patternFill patternType="gray125"/>
    </fill>
    <fill>
      <patternFill patternType="solid">
        <fgColor theme="4" tint="0.39997558519241921"/>
        <bgColor indexed="65"/>
      </patternFill>
    </fill>
    <fill>
      <patternFill patternType="solid">
        <fgColor theme="8" tint="0.39997558519241921"/>
        <bgColor indexed="65"/>
      </patternFill>
    </fill>
    <fill>
      <patternFill patternType="solid">
        <fgColor theme="4" tint="0.79998168889431442"/>
        <bgColor indexed="64"/>
      </patternFill>
    </fill>
    <fill>
      <patternFill patternType="lightUp">
        <fgColor theme="1" tint="0.499984740745262"/>
        <bgColor theme="0" tint="-4.9989318521683403E-2"/>
      </patternFill>
    </fill>
    <fill>
      <patternFill patternType="lightUp">
        <fgColor theme="1" tint="0.34998626667073579"/>
        <bgColor theme="0" tint="-4.9989318521683403E-2"/>
      </patternFill>
    </fill>
    <fill>
      <patternFill patternType="solid">
        <fgColor rgb="FFFFFF00"/>
        <bgColor indexed="64"/>
      </patternFill>
    </fill>
    <fill>
      <patternFill patternType="solid">
        <fgColor rgb="FFD9D9D9"/>
        <bgColor indexed="64"/>
      </patternFill>
    </fill>
    <fill>
      <patternFill patternType="solid">
        <fgColor theme="1" tint="0.34998626667073579"/>
        <bgColor indexed="64"/>
      </patternFill>
    </fill>
    <fill>
      <patternFill patternType="solid">
        <fgColor theme="0" tint="-0.14999847407452621"/>
        <bgColor indexed="64"/>
      </patternFill>
    </fill>
  </fills>
  <borders count="20">
    <border>
      <left/>
      <right/>
      <top/>
      <bottom/>
      <diagonal/>
    </border>
    <border>
      <left/>
      <right/>
      <top/>
      <bottom style="thick">
        <color theme="4"/>
      </bottom>
      <diagonal/>
    </border>
    <border>
      <left/>
      <right/>
      <top/>
      <bottom style="medium">
        <color theme="4" tint="-0.24994659260841701"/>
      </bottom>
      <diagonal/>
    </border>
    <border>
      <left style="thin">
        <color rgb="FFFF0000"/>
      </left>
      <right style="thin">
        <color rgb="FFFF0000"/>
      </right>
      <top style="thin">
        <color rgb="FFFF0000"/>
      </top>
      <bottom style="thin">
        <color rgb="FFFF0000"/>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DashDotDot">
        <color auto="1"/>
      </right>
      <top style="thin">
        <color auto="1"/>
      </top>
      <bottom/>
      <diagonal/>
    </border>
    <border>
      <left/>
      <right style="mediumDashDotDot">
        <color auto="1"/>
      </right>
      <top/>
      <bottom/>
      <diagonal/>
    </border>
    <border>
      <left style="thin">
        <color auto="1"/>
      </left>
      <right/>
      <top style="thick">
        <color theme="4"/>
      </top>
      <bottom style="thin">
        <color auto="1"/>
      </bottom>
      <diagonal/>
    </border>
    <border>
      <left/>
      <right style="thin">
        <color auto="1"/>
      </right>
      <top style="thick">
        <color theme="4"/>
      </top>
      <bottom style="thin">
        <color auto="1"/>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27">
    <xf numFmtId="0" fontId="0" fillId="0" borderId="0"/>
    <xf numFmtId="0" fontId="4" fillId="0" borderId="2" applyNumberFormat="0" applyFill="0" applyAlignment="0" applyProtection="0"/>
    <xf numFmtId="0" fontId="5" fillId="4" borderId="1" applyNumberFormat="0" applyProtection="0">
      <alignment horizontal="right"/>
    </xf>
    <xf numFmtId="0" fontId="6" fillId="0" borderId="2" applyNumberFormat="0" applyFill="0" applyAlignment="0" applyProtection="0"/>
    <xf numFmtId="0" fontId="3" fillId="2" borderId="0" applyNumberFormat="0" applyBorder="0" applyAlignment="0" applyProtection="0"/>
    <xf numFmtId="0" fontId="3" fillId="3"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26">
    <xf numFmtId="0" fontId="0" fillId="0" borderId="0" xfId="0"/>
    <xf numFmtId="0" fontId="11" fillId="0" borderId="0" xfId="0" applyFont="1"/>
    <xf numFmtId="0" fontId="12" fillId="0" borderId="0" xfId="0" applyFont="1" applyAlignment="1">
      <alignment vertical="center" wrapText="1"/>
    </xf>
    <xf numFmtId="3" fontId="11" fillId="0" borderId="0" xfId="0" applyNumberFormat="1" applyFont="1" applyAlignment="1">
      <alignment vertical="center"/>
    </xf>
    <xf numFmtId="0" fontId="10" fillId="0" borderId="2" xfId="3" applyFont="1" applyProtection="1"/>
    <xf numFmtId="0" fontId="13" fillId="0" borderId="0" xfId="0" applyFont="1" applyAlignment="1">
      <alignment vertical="center" wrapText="1"/>
    </xf>
    <xf numFmtId="38" fontId="11" fillId="6" borderId="0" xfId="0" applyNumberFormat="1" applyFont="1" applyFill="1" applyAlignment="1">
      <alignment vertical="center"/>
    </xf>
    <xf numFmtId="0" fontId="11" fillId="0" borderId="0" xfId="0" applyFont="1" applyAlignment="1">
      <alignment vertical="center" wrapText="1"/>
    </xf>
    <xf numFmtId="4" fontId="11" fillId="6" borderId="0" xfId="0" applyNumberFormat="1" applyFont="1" applyFill="1" applyAlignment="1">
      <alignment vertical="center"/>
    </xf>
    <xf numFmtId="4" fontId="11" fillId="0" borderId="0" xfId="0" applyNumberFormat="1" applyFont="1" applyAlignment="1">
      <alignment vertical="center"/>
    </xf>
    <xf numFmtId="4" fontId="11" fillId="0" borderId="0" xfId="0" applyNumberFormat="1" applyFont="1"/>
    <xf numFmtId="38" fontId="12" fillId="6" borderId="0" xfId="0" applyNumberFormat="1" applyFont="1" applyFill="1" applyAlignment="1">
      <alignment vertical="center"/>
    </xf>
    <xf numFmtId="38" fontId="12" fillId="0" borderId="0" xfId="0" applyNumberFormat="1" applyFont="1" applyAlignment="1">
      <alignment vertical="center"/>
    </xf>
    <xf numFmtId="0" fontId="12" fillId="0" borderId="0" xfId="0" applyFont="1"/>
    <xf numFmtId="0" fontId="14" fillId="0" borderId="0" xfId="0" applyFont="1"/>
    <xf numFmtId="44" fontId="11" fillId="0" borderId="0" xfId="0" applyNumberFormat="1" applyFont="1" applyAlignment="1">
      <alignment vertical="center"/>
    </xf>
    <xf numFmtId="44" fontId="11" fillId="0" borderId="0" xfId="74" applyFont="1" applyFill="1" applyBorder="1" applyAlignment="1" applyProtection="1">
      <alignment vertical="center"/>
    </xf>
    <xf numFmtId="44" fontId="11" fillId="5" borderId="0" xfId="74" applyFont="1" applyFill="1" applyBorder="1" applyAlignment="1" applyProtection="1">
      <alignment vertical="center"/>
    </xf>
    <xf numFmtId="44" fontId="11" fillId="7" borderId="3" xfId="74" applyFont="1" applyFill="1" applyBorder="1" applyAlignment="1" applyProtection="1">
      <alignment vertical="center"/>
      <protection locked="0"/>
    </xf>
    <xf numFmtId="44" fontId="11" fillId="6" borderId="0" xfId="74" applyFont="1" applyFill="1" applyBorder="1" applyAlignment="1" applyProtection="1">
      <alignment vertical="center"/>
    </xf>
    <xf numFmtId="44" fontId="11" fillId="0" borderId="0" xfId="74" applyFont="1" applyFill="1" applyBorder="1" applyAlignment="1" applyProtection="1">
      <alignment vertical="center"/>
      <protection locked="0"/>
    </xf>
    <xf numFmtId="44" fontId="11" fillId="0" borderId="0" xfId="74" applyFont="1" applyFill="1" applyBorder="1" applyProtection="1"/>
    <xf numFmtId="0" fontId="19" fillId="0" borderId="0" xfId="1" applyFont="1" applyFill="1" applyBorder="1" applyAlignment="1" applyProtection="1"/>
    <xf numFmtId="0" fontId="20" fillId="0" borderId="0" xfId="1" applyFont="1" applyFill="1" applyBorder="1" applyAlignment="1" applyProtection="1"/>
    <xf numFmtId="0" fontId="24" fillId="0" borderId="0" xfId="1" applyFont="1" applyFill="1" applyBorder="1" applyAlignment="1" applyProtection="1">
      <alignment horizontal="right" vertical="center"/>
    </xf>
    <xf numFmtId="0" fontId="25" fillId="0" borderId="0" xfId="0" applyFont="1" applyAlignment="1">
      <alignment horizontal="center"/>
    </xf>
    <xf numFmtId="0" fontId="20" fillId="0" borderId="0" xfId="1" applyFont="1" applyFill="1" applyBorder="1" applyProtection="1"/>
    <xf numFmtId="0" fontId="17" fillId="0" borderId="0" xfId="3" applyFont="1" applyFill="1" applyBorder="1" applyAlignment="1" applyProtection="1">
      <alignment horizontal="right" vertical="center" wrapText="1"/>
    </xf>
    <xf numFmtId="0" fontId="25" fillId="0" borderId="0" xfId="0" applyFont="1"/>
    <xf numFmtId="0" fontId="26" fillId="0" borderId="0" xfId="1" applyFont="1" applyFill="1" applyBorder="1" applyAlignment="1" applyProtection="1"/>
    <xf numFmtId="0" fontId="26" fillId="0" borderId="0" xfId="1" applyFont="1" applyFill="1" applyBorder="1" applyProtection="1"/>
    <xf numFmtId="0" fontId="27" fillId="0" borderId="0" xfId="3" applyFont="1" applyFill="1" applyBorder="1" applyAlignment="1" applyProtection="1">
      <alignment horizontal="right" vertical="center" wrapText="1"/>
    </xf>
    <xf numFmtId="0" fontId="29" fillId="0" borderId="0" xfId="0" applyFont="1"/>
    <xf numFmtId="165" fontId="18" fillId="0" borderId="0" xfId="0" applyNumberFormat="1" applyFont="1" applyProtection="1">
      <protection locked="0"/>
    </xf>
    <xf numFmtId="165" fontId="18" fillId="0" borderId="5" xfId="0" applyNumberFormat="1" applyFont="1" applyBorder="1" applyProtection="1">
      <protection locked="0"/>
    </xf>
    <xf numFmtId="0" fontId="30" fillId="0" borderId="0" xfId="0" applyFont="1"/>
    <xf numFmtId="0" fontId="18" fillId="0" borderId="0" xfId="0" applyFont="1"/>
    <xf numFmtId="0" fontId="18" fillId="0" borderId="0" xfId="0" applyFont="1" applyAlignment="1">
      <alignment horizontal="left" vertical="top"/>
    </xf>
    <xf numFmtId="0" fontId="18" fillId="0" borderId="13" xfId="0" applyFont="1" applyBorder="1"/>
    <xf numFmtId="0" fontId="26" fillId="0" borderId="0" xfId="0" applyFont="1"/>
    <xf numFmtId="0" fontId="37" fillId="0" borderId="0" xfId="0" applyFont="1" applyAlignment="1">
      <alignment horizontal="right" vertical="center" wrapText="1"/>
    </xf>
    <xf numFmtId="164" fontId="38" fillId="0" borderId="0" xfId="0" applyNumberFormat="1" applyFont="1" applyAlignment="1">
      <alignment horizontal="center" vertical="center"/>
    </xf>
    <xf numFmtId="0" fontId="39" fillId="0" borderId="0" xfId="0" applyFont="1"/>
    <xf numFmtId="0" fontId="18" fillId="0" borderId="12" xfId="0" applyFont="1" applyBorder="1"/>
    <xf numFmtId="0" fontId="36" fillId="0" borderId="0" xfId="0" applyFont="1" applyAlignment="1">
      <alignment horizontal="center"/>
    </xf>
    <xf numFmtId="0" fontId="34" fillId="0" borderId="0" xfId="0" applyFont="1" applyAlignment="1">
      <alignment horizontal="center"/>
    </xf>
    <xf numFmtId="164" fontId="28" fillId="0" borderId="0" xfId="3" applyNumberFormat="1" applyFont="1" applyFill="1" applyBorder="1" applyAlignment="1" applyProtection="1">
      <alignment horizontal="center" vertical="center"/>
    </xf>
    <xf numFmtId="0" fontId="30" fillId="0" borderId="0" xfId="0" applyFont="1" applyAlignment="1">
      <alignment vertical="center"/>
    </xf>
    <xf numFmtId="164" fontId="17" fillId="0" borderId="0" xfId="3" applyNumberFormat="1" applyFont="1" applyFill="1" applyBorder="1" applyAlignment="1" applyProtection="1">
      <alignment horizontal="center" vertical="center"/>
    </xf>
    <xf numFmtId="0" fontId="11" fillId="0" borderId="0" xfId="0" applyFont="1" applyAlignment="1" applyProtection="1">
      <alignment vertical="center" wrapText="1"/>
      <protection locked="0"/>
    </xf>
    <xf numFmtId="4" fontId="11" fillId="6" borderId="0" xfId="0" applyNumberFormat="1" applyFont="1" applyFill="1" applyAlignment="1" applyProtection="1">
      <alignment vertical="center"/>
      <protection locked="0"/>
    </xf>
    <xf numFmtId="44" fontId="11" fillId="0" borderId="0" xfId="0" applyNumberFormat="1" applyFont="1" applyProtection="1">
      <protection locked="0"/>
    </xf>
    <xf numFmtId="44" fontId="11" fillId="0" borderId="5" xfId="0" applyNumberFormat="1" applyFont="1" applyBorder="1" applyProtection="1">
      <protection locked="0"/>
    </xf>
    <xf numFmtId="0" fontId="31" fillId="0" borderId="0" xfId="0" applyFont="1" applyAlignment="1">
      <alignment horizontal="center" vertical="center" wrapText="1"/>
    </xf>
    <xf numFmtId="0" fontId="40" fillId="0" borderId="0" xfId="0" applyFont="1" applyAlignment="1">
      <alignment vertical="center" wrapText="1"/>
    </xf>
    <xf numFmtId="0" fontId="41" fillId="0" borderId="0" xfId="0" applyFont="1" applyAlignment="1">
      <alignment vertical="center" wrapText="1"/>
    </xf>
    <xf numFmtId="44" fontId="35" fillId="7" borderId="3" xfId="74" applyFont="1" applyFill="1" applyBorder="1" applyAlignment="1" applyProtection="1">
      <alignment horizontal="left"/>
      <protection locked="0"/>
    </xf>
    <xf numFmtId="14" fontId="25" fillId="0" borderId="4" xfId="0" applyNumberFormat="1" applyFont="1" applyBorder="1" applyAlignment="1" applyProtection="1">
      <alignment horizontal="center"/>
      <protection locked="0"/>
    </xf>
    <xf numFmtId="0" fontId="25" fillId="0" borderId="4" xfId="0" applyFont="1" applyBorder="1" applyAlignment="1" applyProtection="1">
      <alignment horizontal="center"/>
      <protection locked="0"/>
    </xf>
    <xf numFmtId="49" fontId="44" fillId="0" borderId="0" xfId="1" applyNumberFormat="1" applyFont="1" applyFill="1" applyBorder="1" applyAlignment="1" applyProtection="1">
      <alignment horizontal="right" vertical="top"/>
    </xf>
    <xf numFmtId="0" fontId="45" fillId="0" borderId="0" xfId="1" applyFont="1" applyFill="1" applyBorder="1" applyAlignment="1" applyProtection="1"/>
    <xf numFmtId="0" fontId="25" fillId="0" borderId="0" xfId="0" applyFont="1" applyAlignment="1">
      <alignment horizontal="left"/>
    </xf>
    <xf numFmtId="0" fontId="46" fillId="0" borderId="0" xfId="0" applyFont="1"/>
    <xf numFmtId="0" fontId="42" fillId="0" borderId="0" xfId="0" applyFont="1"/>
    <xf numFmtId="0" fontId="49" fillId="10" borderId="0" xfId="2" applyFont="1" applyFill="1" applyBorder="1" applyProtection="1">
      <alignment horizontal="right"/>
    </xf>
    <xf numFmtId="0" fontId="49" fillId="10" borderId="1" xfId="2" applyFont="1" applyFill="1" applyProtection="1">
      <alignment horizontal="right"/>
    </xf>
    <xf numFmtId="164" fontId="49" fillId="10" borderId="0" xfId="3" applyNumberFormat="1" applyFont="1" applyFill="1" applyBorder="1" applyAlignment="1" applyProtection="1">
      <alignment horizontal="right" vertical="center"/>
    </xf>
    <xf numFmtId="164" fontId="49" fillId="10" borderId="0" xfId="3" applyNumberFormat="1" applyFont="1" applyFill="1" applyBorder="1" applyAlignment="1" applyProtection="1">
      <alignment horizontal="left" vertical="center"/>
    </xf>
    <xf numFmtId="164" fontId="49" fillId="10" borderId="0" xfId="3" applyNumberFormat="1" applyFont="1" applyFill="1" applyBorder="1" applyAlignment="1" applyProtection="1">
      <alignment vertical="center"/>
    </xf>
    <xf numFmtId="0" fontId="49" fillId="10" borderId="1" xfId="2" applyFont="1" applyFill="1" applyAlignment="1" applyProtection="1">
      <alignment horizontal="left"/>
    </xf>
    <xf numFmtId="0" fontId="31" fillId="0" borderId="0" xfId="0" applyFont="1" applyAlignment="1">
      <alignment vertical="center" wrapText="1"/>
    </xf>
    <xf numFmtId="0" fontId="21" fillId="0" borderId="0" xfId="1" applyFont="1" applyFill="1" applyBorder="1" applyAlignment="1" applyProtection="1">
      <alignment wrapText="1"/>
    </xf>
    <xf numFmtId="0" fontId="21" fillId="0" borderId="0" xfId="1" applyFont="1" applyFill="1" applyBorder="1" applyAlignment="1" applyProtection="1"/>
    <xf numFmtId="14" fontId="52" fillId="0" borderId="0" xfId="0" applyNumberFormat="1" applyFont="1" applyAlignment="1">
      <alignment horizontal="right"/>
    </xf>
    <xf numFmtId="164" fontId="52" fillId="0" borderId="0" xfId="0" applyNumberFormat="1" applyFont="1"/>
    <xf numFmtId="14" fontId="52" fillId="0" borderId="8" xfId="0" applyNumberFormat="1" applyFont="1" applyBorder="1" applyAlignment="1">
      <alignment horizontal="right"/>
    </xf>
    <xf numFmtId="164" fontId="52" fillId="0" borderId="8" xfId="0" applyNumberFormat="1" applyFont="1" applyBorder="1"/>
    <xf numFmtId="44" fontId="12" fillId="0" borderId="0" xfId="74" applyFont="1" applyFill="1" applyBorder="1" applyAlignment="1" applyProtection="1">
      <alignment vertical="center"/>
    </xf>
    <xf numFmtId="44" fontId="53" fillId="0" borderId="2" xfId="74" applyFont="1" applyBorder="1" applyProtection="1"/>
    <xf numFmtId="49" fontId="49" fillId="10" borderId="0" xfId="3" applyNumberFormat="1" applyFont="1" applyFill="1" applyBorder="1" applyAlignment="1" applyProtection="1">
      <alignment horizontal="right" vertical="center"/>
    </xf>
    <xf numFmtId="49" fontId="49" fillId="10" borderId="1" xfId="2" applyNumberFormat="1" applyFont="1" applyFill="1" applyProtection="1">
      <alignment horizontal="right"/>
    </xf>
    <xf numFmtId="0" fontId="15" fillId="0" borderId="0" xfId="0" applyFont="1"/>
    <xf numFmtId="14" fontId="43" fillId="7" borderId="3" xfId="0" applyNumberFormat="1" applyFont="1" applyFill="1" applyBorder="1" applyProtection="1">
      <protection locked="0"/>
    </xf>
    <xf numFmtId="0" fontId="47" fillId="10" borderId="0" xfId="0" applyFont="1" applyFill="1" applyAlignment="1">
      <alignment vertical="center" wrapText="1"/>
    </xf>
    <xf numFmtId="0" fontId="30" fillId="0" borderId="0" xfId="0" applyFont="1" applyAlignment="1">
      <alignment horizontal="left" wrapText="1"/>
    </xf>
    <xf numFmtId="0" fontId="30" fillId="0" borderId="0" xfId="0" applyFont="1" applyAlignment="1">
      <alignment vertical="center" wrapText="1"/>
    </xf>
    <xf numFmtId="0" fontId="31" fillId="0" borderId="0" xfId="0" applyFont="1" applyAlignment="1">
      <alignment vertical="center" wrapText="1"/>
    </xf>
    <xf numFmtId="0" fontId="48" fillId="10" borderId="0" xfId="0" applyFont="1" applyFill="1" applyAlignment="1">
      <alignment vertical="center" wrapText="1"/>
    </xf>
    <xf numFmtId="0" fontId="50" fillId="9" borderId="0" xfId="1" applyFont="1" applyFill="1" applyBorder="1" applyAlignment="1" applyProtection="1">
      <alignment horizontal="left"/>
    </xf>
    <xf numFmtId="0" fontId="14" fillId="0" borderId="4" xfId="0" applyFont="1" applyBorder="1" applyAlignment="1" applyProtection="1">
      <alignment horizontal="center"/>
      <protection locked="0"/>
    </xf>
    <xf numFmtId="0" fontId="25" fillId="0" borderId="7" xfId="0" applyFont="1" applyBorder="1" applyAlignment="1">
      <alignment horizontal="left"/>
    </xf>
    <xf numFmtId="0" fontId="15" fillId="0" borderId="4" xfId="0" applyFont="1" applyBorder="1" applyAlignment="1" applyProtection="1">
      <alignment horizontal="center"/>
      <protection locked="0"/>
    </xf>
    <xf numFmtId="0" fontId="47" fillId="10" borderId="0" xfId="0" applyFont="1" applyFill="1" applyAlignment="1">
      <alignment horizontal="left" vertical="center" wrapText="1"/>
    </xf>
    <xf numFmtId="0" fontId="24" fillId="0" borderId="4" xfId="1" applyFont="1" applyFill="1" applyBorder="1" applyAlignment="1" applyProtection="1">
      <alignment horizontal="center" vertical="center"/>
      <protection locked="0"/>
    </xf>
    <xf numFmtId="166" fontId="15" fillId="0" borderId="4" xfId="0" applyNumberFormat="1" applyFont="1" applyBorder="1" applyAlignment="1" applyProtection="1">
      <alignment horizontal="center"/>
      <protection locked="0"/>
    </xf>
    <xf numFmtId="0" fontId="21" fillId="0" borderId="0" xfId="1" applyFont="1" applyFill="1" applyBorder="1" applyAlignment="1" applyProtection="1">
      <alignment wrapText="1"/>
    </xf>
    <xf numFmtId="0" fontId="15" fillId="0" borderId="4" xfId="0" applyFont="1" applyBorder="1" applyAlignment="1">
      <alignment horizontal="center"/>
    </xf>
    <xf numFmtId="0" fontId="23" fillId="0" borderId="0" xfId="1" applyFont="1" applyFill="1" applyBorder="1" applyAlignment="1" applyProtection="1">
      <alignment horizontal="left" wrapText="1"/>
    </xf>
    <xf numFmtId="8" fontId="18" fillId="0" borderId="5" xfId="0" applyNumberFormat="1" applyFont="1" applyBorder="1" applyAlignment="1" applyProtection="1">
      <alignment horizontal="left"/>
      <protection locked="0"/>
    </xf>
    <xf numFmtId="0" fontId="11" fillId="0" borderId="5" xfId="0" applyFont="1" applyBorder="1" applyAlignment="1" applyProtection="1">
      <alignment horizontal="left"/>
      <protection locked="0"/>
    </xf>
    <xf numFmtId="8" fontId="52" fillId="0" borderId="0" xfId="0" applyNumberFormat="1" applyFont="1"/>
    <xf numFmtId="8" fontId="52" fillId="0" borderId="8" xfId="0" applyNumberFormat="1" applyFont="1" applyBorder="1"/>
    <xf numFmtId="8" fontId="18" fillId="0" borderId="9" xfId="0" applyNumberFormat="1" applyFont="1" applyBorder="1" applyAlignment="1" applyProtection="1">
      <alignment horizontal="left"/>
      <protection locked="0"/>
    </xf>
    <xf numFmtId="0" fontId="11" fillId="0" borderId="9" xfId="0" applyFont="1" applyBorder="1" applyAlignment="1" applyProtection="1">
      <alignment horizontal="left"/>
      <protection locked="0"/>
    </xf>
    <xf numFmtId="0" fontId="50" fillId="9" borderId="0" xfId="0" applyFont="1" applyFill="1" applyAlignment="1">
      <alignment horizontal="left"/>
    </xf>
    <xf numFmtId="0" fontId="31" fillId="0" borderId="14"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1" fillId="0" borderId="6" xfId="0" applyFont="1" applyBorder="1" applyAlignment="1">
      <alignment horizontal="left" vertical="center" wrapText="1"/>
    </xf>
    <xf numFmtId="49" fontId="30" fillId="0" borderId="6" xfId="0" applyNumberFormat="1" applyFont="1" applyBorder="1" applyAlignment="1">
      <alignment horizontal="left" vertical="center" wrapText="1"/>
    </xf>
    <xf numFmtId="0" fontId="30" fillId="0" borderId="6" xfId="0" applyFont="1" applyBorder="1" applyAlignment="1">
      <alignment horizontal="center" vertical="center" wrapText="1"/>
    </xf>
    <xf numFmtId="44" fontId="35" fillId="0" borderId="18" xfId="74" applyFont="1" applyFill="1" applyBorder="1" applyAlignment="1" applyProtection="1">
      <alignment horizontal="left"/>
    </xf>
    <xf numFmtId="44" fontId="35" fillId="0" borderId="19" xfId="74" applyFont="1" applyFill="1" applyBorder="1" applyAlignment="1" applyProtection="1">
      <alignment horizontal="left"/>
    </xf>
    <xf numFmtId="1" fontId="18" fillId="0" borderId="16" xfId="0" applyNumberFormat="1" applyFont="1" applyBorder="1" applyAlignment="1">
      <alignment horizontal="center"/>
    </xf>
    <xf numFmtId="1" fontId="18" fillId="0" borderId="17" xfId="0" applyNumberFormat="1" applyFont="1" applyBorder="1" applyAlignment="1">
      <alignment horizontal="center"/>
    </xf>
    <xf numFmtId="0" fontId="16" fillId="0" borderId="0" xfId="0" applyFont="1" applyAlignment="1">
      <alignment horizontal="left" vertical="top" wrapText="1"/>
    </xf>
    <xf numFmtId="0" fontId="31" fillId="0" borderId="10"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11" xfId="0" applyFont="1" applyBorder="1" applyAlignment="1" applyProtection="1">
      <alignment horizontal="left" vertical="top" wrapText="1"/>
      <protection locked="0"/>
    </xf>
    <xf numFmtId="0" fontId="31" fillId="8" borderId="6" xfId="0" applyFont="1" applyFill="1" applyBorder="1" applyAlignment="1">
      <alignment horizontal="left" vertical="center" wrapText="1"/>
    </xf>
    <xf numFmtId="0" fontId="16" fillId="0" borderId="0" xfId="0" applyFont="1" applyAlignment="1">
      <alignment horizontal="left" vertical="top"/>
    </xf>
    <xf numFmtId="0" fontId="16" fillId="0" borderId="0" xfId="0" quotePrefix="1" applyFont="1" applyAlignment="1">
      <alignment horizontal="left" vertical="top"/>
    </xf>
    <xf numFmtId="0" fontId="31" fillId="0" borderId="10"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14" fontId="11" fillId="0" borderId="0" xfId="0" applyNumberFormat="1" applyFont="1"/>
  </cellXfs>
  <cellStyles count="327">
    <cellStyle name="60% - Accent1" xfId="4" builtinId="32" customBuiltin="1"/>
    <cellStyle name="60% - Accent5" xfId="5" builtinId="48" customBuiltin="1"/>
    <cellStyle name="Currency" xfId="74" builtinId="4"/>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Heading 2" xfId="2" builtinId="17" customBuiltin="1"/>
    <cellStyle name="Heading 3" xfId="3" builtinId="18" customBuilti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Normal" xfId="0" builtinId="0" customBuiltin="1"/>
    <cellStyle name="Title" xfId="1" builtinId="15" customBuiltin="1"/>
  </cellStyles>
  <dxfs count="180">
    <dxf>
      <font>
        <color rgb="FFFF0000"/>
      </font>
    </dxf>
    <dxf>
      <font>
        <color rgb="FFFF0000"/>
      </font>
    </dxf>
    <dxf>
      <font>
        <color rgb="FFFF0000"/>
      </font>
    </dxf>
    <dxf>
      <font>
        <strike val="0"/>
        <outline val="0"/>
        <shadow val="0"/>
        <u val="none"/>
        <vertAlign val="baseline"/>
        <sz val="11"/>
      </font>
      <numFmt numFmtId="6" formatCode="#,##0_);[Red]\(#,##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11"/>
      </font>
      <numFmt numFmtId="6" formatCode="#,##0_);[Red]\(#,##0\)"/>
      <fill>
        <patternFill patternType="lightUp">
          <fgColor theme="1" tint="0.34998626667073579"/>
          <bgColor theme="0" tint="-4.9989318521683403E-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11"/>
      </font>
      <protection locked="1" hidden="0"/>
    </dxf>
    <dxf>
      <font>
        <b val="0"/>
        <i val="0"/>
        <strike val="0"/>
        <condense val="0"/>
        <extend val="0"/>
        <outline val="0"/>
        <shadow val="0"/>
        <u val="none"/>
        <vertAlign val="baseline"/>
        <sz val="12"/>
        <color theme="1"/>
        <name val="Franklin Gothic Book"/>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1"/>
      </font>
      <protection locked="1" hidden="0"/>
    </dxf>
    <dxf>
      <font>
        <strike val="0"/>
        <outline val="0"/>
        <shadow val="0"/>
        <u val="none"/>
        <vertAlign val="baseline"/>
        <sz val="11"/>
      </font>
      <protection locked="1" hidden="0"/>
    </dxf>
    <dxf>
      <font>
        <b val="0"/>
        <i val="0"/>
        <strike val="0"/>
        <condense val="0"/>
        <extend val="0"/>
        <outline val="0"/>
        <shadow val="0"/>
        <u val="none"/>
        <vertAlign val="baseline"/>
        <sz val="11"/>
        <color theme="1"/>
        <name val="Franklin Gothic Book"/>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font>
      <numFmt numFmtId="3"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6" formatCode="#,##0_);[Red]\(#,##0\)"/>
      <fill>
        <patternFill patternType="lightUp">
          <fgColor theme="1" tint="0.34998626667073579"/>
          <bgColor theme="0" tint="-4.9989318521683403E-2"/>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font>
      <numFmt numFmtId="6" formatCode="#,##0_);[Red]\(#,##0\)"/>
      <fill>
        <patternFill patternType="lightUp">
          <fgColor theme="1" tint="0.34998626667073579"/>
          <bgColor theme="0" tint="-4.9989318521683403E-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6" formatCode="#,##0_);[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Franklin Gothic Book"/>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1"/>
      </font>
      <protection locked="1" hidden="0"/>
    </dxf>
    <dxf>
      <font>
        <strike val="0"/>
        <outline val="0"/>
        <shadow val="0"/>
        <u val="none"/>
        <vertAlign val="baseline"/>
        <sz val="11"/>
      </font>
      <protection locked="1" hidden="0"/>
    </dxf>
    <dxf>
      <font>
        <strike val="0"/>
        <outline val="0"/>
        <shadow val="0"/>
        <u val="none"/>
        <vertAlign val="baseline"/>
        <sz val="11"/>
      </font>
      <protection locked="1" hidden="0"/>
    </dxf>
    <dxf>
      <font>
        <b val="0"/>
        <i val="0"/>
        <strike val="0"/>
        <condense val="0"/>
        <extend val="0"/>
        <outline val="0"/>
        <shadow val="0"/>
        <u val="none"/>
        <vertAlign val="baseline"/>
        <sz val="11"/>
        <color theme="1"/>
        <name val="Franklin Gothic Book"/>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font>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strike val="0"/>
        <outline val="0"/>
        <shadow val="0"/>
        <u val="none"/>
        <vertAlign val="baseline"/>
        <sz val="11"/>
        <name val="Franklin Gothic Book"/>
        <scheme val="minor"/>
      </font>
      <numFmt numFmtId="34" formatCode="_(&quot;$&quot;* #,##0.00_);_(&quot;$&quot;* \(#,##0.00\);_(&quot;$&quot;* &quot;-&quot;??_);_(@_)"/>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font>
      <numFmt numFmtId="4" formatCode="#,##0.0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font>
      <protection locked="1" hidden="0"/>
    </dxf>
    <dxf>
      <font>
        <b val="0"/>
        <i val="0"/>
        <strike val="0"/>
        <condense val="0"/>
        <extend val="0"/>
        <outline val="0"/>
        <shadow val="0"/>
        <u val="none"/>
        <vertAlign val="baseline"/>
        <sz val="12"/>
        <color theme="1"/>
        <name val="Franklin Gothic Book"/>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1"/>
      </font>
      <protection locked="1" hidden="0"/>
    </dxf>
    <dxf>
      <font>
        <strike val="0"/>
        <outline val="0"/>
        <shadow val="0"/>
        <u val="none"/>
        <vertAlign val="baseline"/>
        <sz val="11"/>
      </font>
      <protection locked="1" hidden="0"/>
    </dxf>
    <dxf>
      <font>
        <strike val="0"/>
        <outline val="0"/>
        <shadow val="0"/>
        <u val="none"/>
        <vertAlign val="baseline"/>
        <sz val="11"/>
      </font>
      <protection locked="1" hidden="0"/>
    </dxf>
    <dxf>
      <font>
        <b val="0"/>
        <i val="0"/>
        <strike val="0"/>
        <condense val="0"/>
        <extend val="0"/>
        <outline val="0"/>
        <shadow val="0"/>
        <u val="none"/>
        <vertAlign val="baseline"/>
        <sz val="11"/>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lightUp">
          <fgColor theme="1" tint="0.499984740745262"/>
          <bgColor theme="0" tint="-4.9989318521683403E-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6" formatCode="#,##0_);[Red]\(#,##0\)"/>
      <fill>
        <patternFill patternType="lightUp">
          <fgColor theme="1" tint="0.34998626667073579"/>
          <bgColor theme="0" tint="-4.9989318521683403E-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11"/>
      </font>
      <protection locked="1" hidden="0"/>
    </dxf>
    <dxf>
      <font>
        <b/>
        <i val="0"/>
        <strike val="0"/>
        <condense val="0"/>
        <extend val="0"/>
        <outline val="0"/>
        <shadow val="0"/>
        <u val="none"/>
        <vertAlign val="baseline"/>
        <sz val="12"/>
        <color theme="1"/>
        <name val="Franklin Gothic Book"/>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Franklin Gothic Book"/>
        <scheme val="minor"/>
      </font>
      <numFmt numFmtId="3" formatCode="#,##0"/>
      <fill>
        <patternFill patternType="none">
          <fgColor indexed="64"/>
          <bgColor indexed="65"/>
        </patternFill>
      </fill>
      <alignment horizontal="general" vertical="center" textRotation="0" wrapText="0" indent="0" justifyLastLine="0" shrinkToFit="0" readingOrder="0"/>
      <protection locked="1" hidden="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4" tint="-0.249977111117893"/>
      </font>
    </dxf>
    <dxf>
      <font>
        <b/>
        <color theme="4" tint="-0.249977111117893"/>
      </font>
    </dxf>
    <dxf>
      <font>
        <b/>
        <color theme="4" tint="-0.249977111117893"/>
      </font>
      <border>
        <top style="thin">
          <color theme="4"/>
        </top>
      </border>
    </dxf>
    <dxf>
      <font>
        <b/>
        <color theme="4" tint="-0.249977111117893"/>
      </font>
      <border>
        <bottom style="thin">
          <color theme="4"/>
        </bottom>
      </border>
    </dxf>
    <dxf>
      <font>
        <color theme="1" tint="0.24994659260841701"/>
      </font>
      <border>
        <top style="thin">
          <color theme="4"/>
        </top>
        <bottom style="thin">
          <color theme="4"/>
        </bottom>
      </border>
    </dxf>
  </dxfs>
  <tableStyles count="1" defaultTableStyle="TableStyleMedium2" defaultPivotStyle="PivotStyleLight16">
    <tableStyle name="Cash Flow Table" pivot="0" count="7" xr9:uid="{00000000-0011-0000-FFFF-FFFF00000000}">
      <tableStyleElement type="wholeTable" dxfId="179"/>
      <tableStyleElement type="headerRow" dxfId="178"/>
      <tableStyleElement type="totalRow" dxfId="177"/>
      <tableStyleElement type="firstColumn" dxfId="176"/>
      <tableStyleElement type="lastColumn" dxfId="175"/>
      <tableStyleElement type="firstRowStripe" dxfId="174"/>
      <tableStyleElement type="firstColumnStripe" dxfId="173"/>
    </tableStyle>
  </tableStyles>
  <colors>
    <mruColors>
      <color rgb="FFF2F2F2"/>
      <color rgb="FFD84920"/>
      <color rgb="FFCC33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10583</xdr:colOff>
      <xdr:row>4</xdr:row>
      <xdr:rowOff>10582</xdr:rowOff>
    </xdr:from>
    <xdr:to>
      <xdr:col>10</xdr:col>
      <xdr:colOff>1206500</xdr:colOff>
      <xdr:row>6</xdr:row>
      <xdr:rowOff>264582</xdr:rowOff>
    </xdr:to>
    <xdr:sp macro="" textlink="">
      <xdr:nvSpPr>
        <xdr:cNvPr id="2" name="TextBox 1">
          <a:extLst>
            <a:ext uri="{FF2B5EF4-FFF2-40B4-BE49-F238E27FC236}">
              <a16:creationId xmlns:a16="http://schemas.microsoft.com/office/drawing/2014/main" id="{5FDD8E83-6D00-1345-A3F0-2998D31A9247}"/>
            </a:ext>
          </a:extLst>
        </xdr:cNvPr>
        <xdr:cNvSpPr txBox="1"/>
      </xdr:nvSpPr>
      <xdr:spPr>
        <a:xfrm>
          <a:off x="10583" y="1026582"/>
          <a:ext cx="9546167" cy="804333"/>
        </a:xfrm>
        <a:prstGeom prst="rect">
          <a:avLst/>
        </a:prstGeom>
        <a:solidFill>
          <a:schemeClr val="bg1">
            <a:lumMod val="65000"/>
            <a:alpha val="20392"/>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800">
              <a:solidFill>
                <a:schemeClr val="bg1">
                  <a:alpha val="70000"/>
                </a:schemeClr>
              </a:solidFill>
            </a:rPr>
            <a:t>EXAMPLE    EXAMPLE    EXAMPLE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Summary718" displayName="Summary718" ref="A5:P7" headerRowCount="0" totalsRowShown="0" headerRowDxfId="172" dataDxfId="171">
  <tableColumns count="16">
    <tableColumn id="1" xr3:uid="{00000000-0010-0000-0000-000001000000}" name="Column1" headerRowDxfId="170" dataDxfId="169"/>
    <tableColumn id="2" xr3:uid="{00000000-0010-0000-0000-000002000000}" name="Column2" headerRowDxfId="168" dataDxfId="167"/>
    <tableColumn id="3" xr3:uid="{00000000-0010-0000-0000-000003000000}" name="Column3" headerRowDxfId="166" dataDxfId="165" dataCellStyle="Currency"/>
    <tableColumn id="4" xr3:uid="{00000000-0010-0000-0000-000004000000}" name="Column4" headerRowDxfId="164" dataDxfId="163" dataCellStyle="Currency"/>
    <tableColumn id="5" xr3:uid="{00000000-0010-0000-0000-000005000000}" name="Column5" headerRowDxfId="162" dataDxfId="161" dataCellStyle="Currency"/>
    <tableColumn id="6" xr3:uid="{00000000-0010-0000-0000-000006000000}" name="Column6" headerRowDxfId="160" dataDxfId="159" dataCellStyle="Currency"/>
    <tableColumn id="7" xr3:uid="{00000000-0010-0000-0000-000007000000}" name="Column7" headerRowDxfId="158" dataDxfId="157" dataCellStyle="Currency"/>
    <tableColumn id="8" xr3:uid="{00000000-0010-0000-0000-000008000000}" name="Column8" headerRowDxfId="156" dataDxfId="155" dataCellStyle="Currency"/>
    <tableColumn id="9" xr3:uid="{00000000-0010-0000-0000-000009000000}" name="Column9" headerRowDxfId="154" dataDxfId="153" dataCellStyle="Currency"/>
    <tableColumn id="10" xr3:uid="{00000000-0010-0000-0000-00000A000000}" name="Column10" headerRowDxfId="152" dataDxfId="151" dataCellStyle="Currency"/>
    <tableColumn id="11" xr3:uid="{00000000-0010-0000-0000-00000B000000}" name="Column11" headerRowDxfId="150" dataDxfId="149" dataCellStyle="Currency"/>
    <tableColumn id="12" xr3:uid="{00000000-0010-0000-0000-00000C000000}" name="Column12" headerRowDxfId="148" dataDxfId="147" dataCellStyle="Currency"/>
    <tableColumn id="13" xr3:uid="{00000000-0010-0000-0000-00000D000000}" name="Column13" headerRowDxfId="146" dataDxfId="145" dataCellStyle="Currency"/>
    <tableColumn id="14" xr3:uid="{00000000-0010-0000-0000-00000E000000}" name="Column14" headerRowDxfId="144" dataDxfId="143" dataCellStyle="Currency"/>
    <tableColumn id="15" xr3:uid="{00000000-0010-0000-0000-00000F000000}" name="Column15" headerRowDxfId="142" dataDxfId="141" dataCellStyle="Currency"/>
    <tableColumn id="16" xr3:uid="{00000000-0010-0000-0000-000010000000}" name="Column16" headerRowDxfId="140" dataDxfId="139"/>
  </tableColumns>
  <tableStyleInfo name="Cash Flow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Receipts819" displayName="Receipts819" ref="A10:P16" headerRowCount="0" totalsRowCount="1" headerRowDxfId="138" dataDxfId="137" totalsRowDxfId="136">
  <tableColumns count="16">
    <tableColumn id="1" xr3:uid="{00000000-0010-0000-0100-000001000000}" name="Column1" totalsRowLabel="Total Cash Receipts" headerRowDxfId="135" dataDxfId="134" totalsRowDxfId="133"/>
    <tableColumn id="2" xr3:uid="{00000000-0010-0000-0100-000002000000}" name="Column2" totalsRowFunction="sum" headerRowDxfId="132" dataDxfId="131" totalsRowDxfId="130"/>
    <tableColumn id="3" xr3:uid="{00000000-0010-0000-0100-000003000000}" name="Column3" totalsRowFunction="custom" headerRowDxfId="129" dataDxfId="128" totalsRowDxfId="127" dataCellStyle="Currency">
      <totalsRowFormula>SUM(Receipts819[Column3])</totalsRowFormula>
    </tableColumn>
    <tableColumn id="4" xr3:uid="{00000000-0010-0000-0100-000004000000}" name="Column4" totalsRowFunction="custom" headerRowDxfId="126" dataDxfId="125" totalsRowDxfId="124" dataCellStyle="Currency">
      <totalsRowFormula>SUM(Receipts819[Column4])</totalsRowFormula>
    </tableColumn>
    <tableColumn id="5" xr3:uid="{00000000-0010-0000-0100-000005000000}" name="Column5" totalsRowFunction="custom" headerRowDxfId="123" dataDxfId="122" totalsRowDxfId="121" dataCellStyle="Currency">
      <totalsRowFormula>SUM(Receipts819[Column5])</totalsRowFormula>
    </tableColumn>
    <tableColumn id="6" xr3:uid="{00000000-0010-0000-0100-000006000000}" name="Column6" totalsRowFunction="custom" headerRowDxfId="120" dataDxfId="119" totalsRowDxfId="118" dataCellStyle="Currency">
      <totalsRowFormula>SUM(Receipts819[Column6])</totalsRowFormula>
    </tableColumn>
    <tableColumn id="7" xr3:uid="{00000000-0010-0000-0100-000007000000}" name="Column7" totalsRowFunction="custom" headerRowDxfId="117" dataDxfId="116" totalsRowDxfId="115" dataCellStyle="Currency">
      <totalsRowFormula>SUM(Receipts819[Column7])</totalsRowFormula>
    </tableColumn>
    <tableColumn id="8" xr3:uid="{00000000-0010-0000-0100-000008000000}" name="Column8" totalsRowFunction="custom" headerRowDxfId="114" dataDxfId="113" totalsRowDxfId="112" dataCellStyle="Currency">
      <totalsRowFormula>SUM(Receipts819[Column8])</totalsRowFormula>
    </tableColumn>
    <tableColumn id="9" xr3:uid="{00000000-0010-0000-0100-000009000000}" name="Column9" headerRowDxfId="111" dataDxfId="110" totalsRowDxfId="109" dataCellStyle="Currency"/>
    <tableColumn id="10" xr3:uid="{00000000-0010-0000-0100-00000A000000}" name="Column10" headerRowDxfId="108" dataDxfId="107" totalsRowDxfId="106" dataCellStyle="Currency"/>
    <tableColumn id="11" xr3:uid="{00000000-0010-0000-0100-00000B000000}" name="Column11" totalsRowFunction="sum" headerRowDxfId="105" dataDxfId="104" totalsRowDxfId="103" dataCellStyle="Currency"/>
    <tableColumn id="12" xr3:uid="{00000000-0010-0000-0100-00000C000000}" name="Column12" totalsRowFunction="sum" headerRowDxfId="102" dataDxfId="101" totalsRowDxfId="100" dataCellStyle="Currency"/>
    <tableColumn id="13" xr3:uid="{00000000-0010-0000-0100-00000D000000}" name="Column13" totalsRowFunction="sum" headerRowDxfId="99" dataDxfId="98" totalsRowDxfId="97" dataCellStyle="Currency"/>
    <tableColumn id="14" xr3:uid="{00000000-0010-0000-0100-00000E000000}" name="Column14" totalsRowFunction="sum" headerRowDxfId="96" dataDxfId="95" totalsRowDxfId="94" dataCellStyle="Currency"/>
    <tableColumn id="15" xr3:uid="{00000000-0010-0000-0100-00000F000000}" name="Column15" totalsRowFunction="custom" headerRowDxfId="93" dataDxfId="92" totalsRowDxfId="91" dataCellStyle="Currency">
      <calculatedColumnFormula array="1">AVERAGE(IF(C10:I10="",0,C10:I10))</calculatedColumnFormula>
      <totalsRowFormula>SUM(C16:H16)</totalsRowFormula>
    </tableColumn>
    <tableColumn id="16" xr3:uid="{00000000-0010-0000-0100-000010000000}" name="Column16" headerRowDxfId="90" dataDxfId="89" totalsRowDxfId="88"/>
  </tableColumns>
  <tableStyleInfo name="Cash Flow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PaidOut920" displayName="PaidOut920" ref="A19:P34" headerRowCount="0" totalsRowCount="1" headerRowDxfId="87" dataDxfId="86" totalsRowDxfId="85">
  <tableColumns count="16">
    <tableColumn id="1" xr3:uid="{00000000-0010-0000-0200-000001000000}" name="Column1" totalsRowLabel="Total Cash Paid Out" headerRowDxfId="84" dataDxfId="83" totalsRowDxfId="82"/>
    <tableColumn id="2" xr3:uid="{00000000-0010-0000-0200-000002000000}" name="Column2" headerRowDxfId="81" dataDxfId="80" totalsRowDxfId="79"/>
    <tableColumn id="3" xr3:uid="{00000000-0010-0000-0200-000003000000}" name="Column3" totalsRowFunction="custom" headerRowDxfId="78" dataDxfId="77" totalsRowDxfId="76" dataCellStyle="Currency">
      <totalsRowFormula>SUM(PaidOut920[Column3])</totalsRowFormula>
    </tableColumn>
    <tableColumn id="4" xr3:uid="{00000000-0010-0000-0200-000004000000}" name="Column4" totalsRowFunction="custom" headerRowDxfId="75" dataDxfId="74" totalsRowDxfId="73" dataCellStyle="Currency">
      <totalsRowFormula>SUM(PaidOut920[Column4])</totalsRowFormula>
    </tableColumn>
    <tableColumn id="5" xr3:uid="{00000000-0010-0000-0200-000005000000}" name="Column5" totalsRowFunction="custom" headerRowDxfId="72" dataDxfId="71" totalsRowDxfId="70" dataCellStyle="Currency">
      <totalsRowFormula>SUM(PaidOut920[Column5])</totalsRowFormula>
    </tableColumn>
    <tableColumn id="6" xr3:uid="{00000000-0010-0000-0200-000006000000}" name="Column6" totalsRowFunction="custom" headerRowDxfId="69" dataDxfId="68" totalsRowDxfId="67" dataCellStyle="Currency">
      <totalsRowFormula>SUM(PaidOut920[Column6])</totalsRowFormula>
    </tableColumn>
    <tableColumn id="7" xr3:uid="{00000000-0010-0000-0200-000007000000}" name="Column7" totalsRowFunction="custom" headerRowDxfId="66" dataDxfId="65" totalsRowDxfId="64" dataCellStyle="Currency">
      <totalsRowFormula>SUM(PaidOut920[Column7])</totalsRowFormula>
    </tableColumn>
    <tableColumn id="8" xr3:uid="{00000000-0010-0000-0200-000008000000}" name="Column8" totalsRowFunction="custom" headerRowDxfId="63" dataDxfId="62" totalsRowDxfId="61" dataCellStyle="Currency">
      <totalsRowFormula>SUM(PaidOut920[Column8])</totalsRowFormula>
    </tableColumn>
    <tableColumn id="9" xr3:uid="{00000000-0010-0000-0200-000009000000}" name="Column9" headerRowDxfId="60" dataDxfId="59" totalsRowDxfId="58" dataCellStyle="Currency"/>
    <tableColumn id="10" xr3:uid="{00000000-0010-0000-0200-00000A000000}" name="Column10" headerRowDxfId="57" dataDxfId="56" totalsRowDxfId="55" dataCellStyle="Currency"/>
    <tableColumn id="11" xr3:uid="{00000000-0010-0000-0200-00000B000000}" name="Column11" totalsRowFunction="sum" headerRowDxfId="54" dataDxfId="53" totalsRowDxfId="52" dataCellStyle="Currency"/>
    <tableColumn id="12" xr3:uid="{00000000-0010-0000-0200-00000C000000}" name="Column12" totalsRowFunction="sum" headerRowDxfId="51" dataDxfId="50" totalsRowDxfId="49" dataCellStyle="Currency"/>
    <tableColumn id="13" xr3:uid="{00000000-0010-0000-0200-00000D000000}" name="Column13" totalsRowFunction="sum" headerRowDxfId="48" dataDxfId="47" totalsRowDxfId="46" dataCellStyle="Currency"/>
    <tableColumn id="14" xr3:uid="{00000000-0010-0000-0200-00000E000000}" name="Column14" totalsRowFunction="sum" headerRowDxfId="45" dataDxfId="44" totalsRowDxfId="43" dataCellStyle="Currency"/>
    <tableColumn id="15" xr3:uid="{00000000-0010-0000-0200-00000F000000}" name="Column15" totalsRowFunction="custom" headerRowDxfId="42" dataDxfId="41" totalsRowDxfId="40" dataCellStyle="Currency">
      <calculatedColumnFormula>SUM(C19:N19)</calculatedColumnFormula>
      <totalsRowFormula>SUM(C34:H34)</totalsRowFormula>
    </tableColumn>
    <tableColumn id="16" xr3:uid="{00000000-0010-0000-0200-000010000000}" name="Column16" headerRowDxfId="39" dataDxfId="38" totalsRowDxfId="37"/>
  </tableColumns>
  <tableStyleInfo name="Cash Flow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OpData31121" displayName="OpData31121" ref="A36:P36" headerRowCount="0" totalsRowShown="0" headerRowDxfId="36" dataDxfId="35">
  <tableColumns count="16">
    <tableColumn id="1" xr3:uid="{00000000-0010-0000-0300-000001000000}" name="Column1" headerRowDxfId="34" dataDxfId="33"/>
    <tableColumn id="2" xr3:uid="{00000000-0010-0000-0300-000002000000}" name="Column2" headerRowDxfId="32" dataDxfId="31"/>
    <tableColumn id="3" xr3:uid="{00000000-0010-0000-0300-000003000000}" name="Column3" headerRowDxfId="30" dataDxfId="29" dataCellStyle="Currency">
      <calculatedColumnFormula>SUM((C16)-((C34)-C20))</calculatedColumnFormula>
    </tableColumn>
    <tableColumn id="4" xr3:uid="{00000000-0010-0000-0300-000004000000}" name="Column4" headerRowDxfId="28" dataDxfId="27" dataCellStyle="Currency">
      <calculatedColumnFormula>SUM((D16)-((D34)-D20))</calculatedColumnFormula>
    </tableColumn>
    <tableColumn id="5" xr3:uid="{00000000-0010-0000-0300-000005000000}" name="Column5" headerRowDxfId="26" dataDxfId="25" dataCellStyle="Currency">
      <calculatedColumnFormula>SUM((E16)-((E34)-E20))</calculatedColumnFormula>
    </tableColumn>
    <tableColumn id="6" xr3:uid="{00000000-0010-0000-0300-000006000000}" name="Column6" headerRowDxfId="24" dataDxfId="23" dataCellStyle="Currency">
      <calculatedColumnFormula>SUM((F16)-((F34)-F20))</calculatedColumnFormula>
    </tableColumn>
    <tableColumn id="7" xr3:uid="{00000000-0010-0000-0300-000007000000}" name="Column7" headerRowDxfId="22" dataDxfId="21" dataCellStyle="Currency">
      <calculatedColumnFormula>SUM((G16)-((G34)-G20))</calculatedColumnFormula>
    </tableColumn>
    <tableColumn id="8" xr3:uid="{00000000-0010-0000-0300-000008000000}" name="Column8" headerRowDxfId="20" dataDxfId="19" dataCellStyle="Currency">
      <calculatedColumnFormula>SUM((H16)-((H34)-H20))</calculatedColumnFormula>
    </tableColumn>
    <tableColumn id="9" xr3:uid="{00000000-0010-0000-0300-000009000000}" name="Column9" headerRowDxfId="18" dataDxfId="17" dataCellStyle="Currency"/>
    <tableColumn id="10" xr3:uid="{00000000-0010-0000-0300-00000A000000}" name="Column10" headerRowDxfId="16" dataDxfId="15" dataCellStyle="Currency"/>
    <tableColumn id="11" xr3:uid="{00000000-0010-0000-0300-00000B000000}" name="Column11" headerRowDxfId="14" dataDxfId="13" dataCellStyle="Currency">
      <calculatedColumnFormula>SUM((K16)-((K34)-K20))</calculatedColumnFormula>
    </tableColumn>
    <tableColumn id="12" xr3:uid="{00000000-0010-0000-0300-00000C000000}" name="Column12" headerRowDxfId="12" dataDxfId="11" dataCellStyle="Currency">
      <calculatedColumnFormula>SUM((L16)-((L34)-L20))</calculatedColumnFormula>
    </tableColumn>
    <tableColumn id="13" xr3:uid="{00000000-0010-0000-0300-00000D000000}" name="Column13" headerRowDxfId="10" dataDxfId="9" dataCellStyle="Currency">
      <calculatedColumnFormula>SUM((M16)-((M34)-M20))</calculatedColumnFormula>
    </tableColumn>
    <tableColumn id="14" xr3:uid="{00000000-0010-0000-0300-00000E000000}" name="Column14" headerRowDxfId="8" dataDxfId="7" dataCellStyle="Currency">
      <calculatedColumnFormula>SUM((N16)-((N34)-N20))</calculatedColumnFormula>
    </tableColumn>
    <tableColumn id="15" xr3:uid="{00000000-0010-0000-0300-00000F000000}" name="Column15" headerRowDxfId="6" dataDxfId="5" dataCellStyle="Currency">
      <calculatedColumnFormula>SUM(C36:N36)</calculatedColumnFormula>
    </tableColumn>
    <tableColumn id="16" xr3:uid="{00000000-0010-0000-0300-000010000000}" name="Column16" headerRowDxfId="4" dataDxfId="3"/>
  </tableColumns>
  <tableStyleInfo name="Cash Flow Table"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Angles">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le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20400000"/>
            </a:lightRig>
          </a:scene3d>
          <a:sp3d contourW="6350">
            <a:bevelT w="41275" h="19050" prst="angle"/>
            <a:contourClr>
              <a:schemeClr val="phClr">
                <a:shade val="25000"/>
                <a:satMod val="150000"/>
              </a:schemeClr>
            </a:contourClr>
          </a:sp3d>
        </a:effectStyle>
      </a:effectStyleLst>
      <a:bgFillStyleLst>
        <a:solidFill>
          <a:schemeClr val="phClr"/>
        </a:solidFill>
        <a:blipFill rotWithShape="1">
          <a:blip xmlns:r="http://schemas.openxmlformats.org/officeDocument/2006/relationships" r:embed="rId1">
            <a:duotone>
              <a:schemeClr val="phClr">
                <a:tint val="90000"/>
                <a:shade val="85000"/>
              </a:schemeClr>
              <a:schemeClr val="phClr">
                <a:tint val="95000"/>
                <a:shade val="99000"/>
              </a:schemeClr>
            </a:duotone>
          </a:blip>
          <a:tile tx="0" ty="0" sx="100000" sy="100000" flip="none" algn="tl"/>
        </a:blipFill>
        <a:blipFill rotWithShape="1">
          <a:blip xmlns:r="http://schemas.openxmlformats.org/officeDocument/2006/relationships" r:embed="rId2">
            <a:duotone>
              <a:schemeClr val="phClr">
                <a:tint val="93000"/>
                <a:shade val="85000"/>
              </a:schemeClr>
              <a:schemeClr val="phClr">
                <a:tint val="96000"/>
                <a:shade val="99000"/>
              </a:schemeClr>
            </a:duotone>
          </a:blip>
          <a:tile tx="0" ty="0" sx="90000" sy="90000" flip="none" algn="tl"/>
        </a:blip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showRuler="0" zoomScale="150" zoomScaleNormal="150" zoomScalePageLayoutView="120" workbookViewId="0">
      <selection activeCell="B17" sqref="B17:K17"/>
    </sheetView>
  </sheetViews>
  <sheetFormatPr defaultColWidth="8.6640625" defaultRowHeight="15.75"/>
  <cols>
    <col min="1" max="1" width="5" style="1" customWidth="1"/>
    <col min="2" max="10" width="10.109375" style="1" customWidth="1"/>
    <col min="11" max="11" width="11.5546875" style="1" customWidth="1"/>
    <col min="12" max="16384" width="8.6640625" style="1"/>
  </cols>
  <sheetData>
    <row r="1" spans="1:11" s="32" customFormat="1" ht="24">
      <c r="A1" s="88" t="s">
        <v>112</v>
      </c>
      <c r="B1" s="88"/>
      <c r="C1" s="88"/>
      <c r="D1" s="88"/>
      <c r="E1" s="88"/>
      <c r="F1" s="88"/>
      <c r="G1" s="88"/>
      <c r="H1" s="88"/>
      <c r="I1" s="88"/>
      <c r="J1" s="88"/>
      <c r="K1" s="88"/>
    </row>
    <row r="2" spans="1:11" s="32" customFormat="1" ht="21" customHeight="1">
      <c r="A2" s="29"/>
      <c r="B2" s="29"/>
      <c r="C2" s="30"/>
      <c r="D2" s="31"/>
      <c r="E2" s="46"/>
    </row>
    <row r="3" spans="1:11" s="35" customFormat="1" ht="18.95" customHeight="1">
      <c r="A3" s="83" t="s">
        <v>109</v>
      </c>
      <c r="B3" s="83"/>
      <c r="C3" s="83"/>
      <c r="D3" s="83"/>
      <c r="E3" s="83"/>
      <c r="F3" s="83"/>
      <c r="G3" s="83"/>
      <c r="H3" s="83"/>
      <c r="I3" s="83"/>
      <c r="J3" s="83"/>
      <c r="K3" s="83"/>
    </row>
    <row r="4" spans="1:11" s="35" customFormat="1" ht="81.95" customHeight="1">
      <c r="A4" s="85" t="s">
        <v>106</v>
      </c>
      <c r="B4" s="86"/>
      <c r="C4" s="86"/>
      <c r="D4" s="86"/>
      <c r="E4" s="86"/>
      <c r="F4" s="86"/>
      <c r="G4" s="86"/>
      <c r="H4" s="86"/>
      <c r="I4" s="86"/>
      <c r="J4" s="86"/>
      <c r="K4" s="86"/>
    </row>
    <row r="5" spans="1:11" s="35" customFormat="1" ht="21" customHeight="1">
      <c r="A5" s="47"/>
    </row>
    <row r="6" spans="1:11" s="35" customFormat="1" ht="18.95" customHeight="1">
      <c r="A6" s="87" t="s">
        <v>92</v>
      </c>
      <c r="B6" s="87"/>
      <c r="C6" s="87"/>
      <c r="D6" s="87"/>
      <c r="E6" s="87"/>
      <c r="F6" s="87"/>
      <c r="G6" s="87"/>
      <c r="H6" s="87"/>
      <c r="I6" s="87"/>
      <c r="J6" s="87"/>
      <c r="K6" s="87"/>
    </row>
    <row r="7" spans="1:11" s="35" customFormat="1" ht="51.95" customHeight="1">
      <c r="A7" s="85" t="s">
        <v>117</v>
      </c>
      <c r="B7" s="86"/>
      <c r="C7" s="86"/>
      <c r="D7" s="86"/>
      <c r="E7" s="86"/>
      <c r="F7" s="86"/>
      <c r="G7" s="86"/>
      <c r="H7" s="86"/>
      <c r="I7" s="86"/>
      <c r="J7" s="86"/>
      <c r="K7" s="86"/>
    </row>
    <row r="8" spans="1:11" s="35" customFormat="1" ht="21" customHeight="1">
      <c r="A8" s="53"/>
      <c r="B8" s="70"/>
      <c r="C8" s="70"/>
      <c r="D8" s="70"/>
      <c r="E8" s="70"/>
      <c r="F8" s="70"/>
      <c r="G8" s="70"/>
      <c r="H8" s="70"/>
      <c r="I8" s="70"/>
      <c r="J8" s="70"/>
      <c r="K8" s="70"/>
    </row>
    <row r="9" spans="1:11" s="35" customFormat="1" ht="19.5">
      <c r="A9" s="59" t="s">
        <v>81</v>
      </c>
      <c r="B9" s="84" t="s">
        <v>64</v>
      </c>
      <c r="C9" s="84"/>
      <c r="D9" s="84"/>
      <c r="E9" s="84"/>
      <c r="F9" s="84"/>
      <c r="G9" s="84"/>
      <c r="H9" s="84"/>
      <c r="I9" s="84"/>
      <c r="J9" s="84"/>
      <c r="K9" s="84"/>
    </row>
    <row r="10" spans="1:11" s="35" customFormat="1" ht="19.5">
      <c r="A10" s="59" t="s">
        <v>82</v>
      </c>
      <c r="B10" s="84" t="s">
        <v>138</v>
      </c>
      <c r="C10" s="84"/>
      <c r="D10" s="84"/>
      <c r="E10" s="84"/>
      <c r="F10" s="84"/>
      <c r="G10" s="84"/>
      <c r="H10" s="84"/>
      <c r="I10" s="84"/>
      <c r="J10" s="84"/>
      <c r="K10" s="84"/>
    </row>
    <row r="11" spans="1:11" s="35" customFormat="1" ht="19.5">
      <c r="A11" s="59" t="s">
        <v>83</v>
      </c>
      <c r="B11" s="84" t="s">
        <v>59</v>
      </c>
      <c r="C11" s="84"/>
      <c r="D11" s="84"/>
      <c r="E11" s="84"/>
      <c r="F11" s="84"/>
      <c r="G11" s="84"/>
      <c r="H11" s="84"/>
      <c r="I11" s="84"/>
      <c r="J11" s="84"/>
      <c r="K11" s="84"/>
    </row>
    <row r="12" spans="1:11" s="35" customFormat="1" ht="35.1" customHeight="1">
      <c r="A12" s="59" t="s">
        <v>84</v>
      </c>
      <c r="B12" s="84" t="s">
        <v>43</v>
      </c>
      <c r="C12" s="84"/>
      <c r="D12" s="84"/>
      <c r="E12" s="84"/>
      <c r="F12" s="84"/>
      <c r="G12" s="84"/>
      <c r="H12" s="84"/>
      <c r="I12" s="84"/>
      <c r="J12" s="84"/>
      <c r="K12" s="84"/>
    </row>
    <row r="13" spans="1:11" s="35" customFormat="1" ht="19.5">
      <c r="A13" s="59" t="s">
        <v>85</v>
      </c>
      <c r="B13" s="84" t="s">
        <v>44</v>
      </c>
      <c r="C13" s="84"/>
      <c r="D13" s="84"/>
      <c r="E13" s="84"/>
      <c r="F13" s="84"/>
      <c r="G13" s="84"/>
      <c r="H13" s="84"/>
      <c r="I13" s="84"/>
      <c r="J13" s="84"/>
      <c r="K13" s="84"/>
    </row>
    <row r="14" spans="1:11" s="35" customFormat="1" ht="35.1" customHeight="1">
      <c r="A14" s="59" t="s">
        <v>86</v>
      </c>
      <c r="B14" s="84" t="s">
        <v>107</v>
      </c>
      <c r="C14" s="84"/>
      <c r="D14" s="84"/>
      <c r="E14" s="84"/>
      <c r="F14" s="84"/>
      <c r="G14" s="84"/>
      <c r="H14" s="84"/>
      <c r="I14" s="84"/>
      <c r="J14" s="84"/>
      <c r="K14" s="84"/>
    </row>
    <row r="15" spans="1:11" s="35" customFormat="1" ht="35.1" customHeight="1">
      <c r="A15" s="59" t="s">
        <v>87</v>
      </c>
      <c r="B15" s="84" t="s">
        <v>65</v>
      </c>
      <c r="C15" s="84"/>
      <c r="D15" s="84"/>
      <c r="E15" s="84"/>
      <c r="F15" s="84"/>
      <c r="G15" s="84"/>
      <c r="H15" s="84"/>
      <c r="I15" s="84"/>
      <c r="J15" s="84"/>
      <c r="K15" s="84"/>
    </row>
    <row r="16" spans="1:11" s="35" customFormat="1" ht="50.1" customHeight="1">
      <c r="A16" s="59" t="s">
        <v>88</v>
      </c>
      <c r="B16" s="84" t="s">
        <v>108</v>
      </c>
      <c r="C16" s="84"/>
      <c r="D16" s="84"/>
      <c r="E16" s="84"/>
      <c r="F16" s="84"/>
      <c r="G16" s="84"/>
      <c r="H16" s="84"/>
      <c r="I16" s="84"/>
      <c r="J16" s="84"/>
      <c r="K16" s="84"/>
    </row>
    <row r="17" spans="1:11" s="35" customFormat="1" ht="19.5">
      <c r="A17" s="59" t="s">
        <v>89</v>
      </c>
      <c r="B17" s="84" t="s">
        <v>139</v>
      </c>
      <c r="C17" s="84"/>
      <c r="D17" s="84"/>
      <c r="E17" s="84"/>
      <c r="F17" s="84"/>
      <c r="G17" s="84"/>
      <c r="H17" s="84"/>
      <c r="I17" s="84"/>
      <c r="J17" s="84"/>
      <c r="K17" s="84"/>
    </row>
    <row r="18" spans="1:11" s="35" customFormat="1" ht="16.5"/>
    <row r="19" spans="1:11" s="35" customFormat="1" ht="16.5"/>
  </sheetData>
  <sheetProtection selectLockedCells="1"/>
  <mergeCells count="14">
    <mergeCell ref="B14:K14"/>
    <mergeCell ref="B15:K15"/>
    <mergeCell ref="B16:K16"/>
    <mergeCell ref="B17:K17"/>
    <mergeCell ref="A7:K7"/>
    <mergeCell ref="B9:K9"/>
    <mergeCell ref="B10:K10"/>
    <mergeCell ref="B11:K11"/>
    <mergeCell ref="B12:K12"/>
    <mergeCell ref="A3:K3"/>
    <mergeCell ref="B13:K13"/>
    <mergeCell ref="A4:K4"/>
    <mergeCell ref="A6:K6"/>
    <mergeCell ref="A1:K1"/>
  </mergeCells>
  <phoneticPr fontId="9" type="noConversion"/>
  <pageMargins left="0.25" right="0.25" top="1" bottom="0.5" header="0.5" footer="0.25"/>
  <pageSetup orientation="landscape" horizontalDpi="4294967292" verticalDpi="4294967292"/>
  <headerFooter scaleWithDoc="0">
    <oddHeader>&amp;L&amp;"Times New Roman,Regular"&amp;KD84920Economics Arkansas $10 Challenge</oddHeader>
    <oddFooter>&amp;C&amp;"Times New Roman,Regular"&amp;10&amp;K000000© 2021 Center for Economic and Entrepreneurship Education, The University of Southern Mississippi</oddFooter>
  </headerFooter>
  <colBreaks count="1" manualBreakCount="1">
    <brk id="11"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showRuler="0" topLeftCell="A13" zoomScale="150" zoomScaleNormal="150" zoomScalePageLayoutView="120" workbookViewId="0">
      <selection activeCell="C22" sqref="C22"/>
    </sheetView>
  </sheetViews>
  <sheetFormatPr defaultColWidth="8.6640625" defaultRowHeight="15.75"/>
  <cols>
    <col min="1" max="1" width="15.6640625" style="1" customWidth="1"/>
    <col min="2" max="2" width="9.88671875" style="1" customWidth="1"/>
    <col min="3" max="3" width="10.5546875" style="1" customWidth="1"/>
    <col min="4" max="4" width="9.6640625" style="1" customWidth="1"/>
    <col min="5" max="5" width="7.6640625" style="1" customWidth="1"/>
    <col min="6" max="6" width="5.6640625" style="1" customWidth="1"/>
    <col min="7" max="8" width="9.6640625" style="1" customWidth="1"/>
    <col min="9" max="9" width="7.6640625" style="1" customWidth="1"/>
    <col min="10" max="10" width="21.33203125" style="1" customWidth="1"/>
    <col min="11" max="16384" width="8.6640625" style="1"/>
  </cols>
  <sheetData>
    <row r="1" spans="1:10" s="32" customFormat="1" ht="23.1" customHeight="1">
      <c r="A1" s="88" t="s">
        <v>113</v>
      </c>
      <c r="B1" s="88"/>
      <c r="C1" s="88"/>
      <c r="D1" s="88"/>
      <c r="E1" s="88"/>
      <c r="F1" s="88"/>
      <c r="G1" s="88"/>
      <c r="H1" s="88"/>
      <c r="I1" s="88"/>
      <c r="J1" s="88"/>
    </row>
    <row r="2" spans="1:10" s="28" customFormat="1" ht="21" customHeight="1">
      <c r="A2" s="72"/>
      <c r="B2" s="72"/>
      <c r="C2" s="23"/>
      <c r="D2" s="23"/>
      <c r="E2" s="26"/>
      <c r="F2" s="27"/>
      <c r="G2" s="48"/>
    </row>
    <row r="3" spans="1:10" ht="18.95" customHeight="1">
      <c r="B3" s="92" t="s">
        <v>75</v>
      </c>
      <c r="C3" s="92"/>
      <c r="D3" s="92"/>
      <c r="E3" s="92"/>
      <c r="F3" s="92"/>
      <c r="G3" s="92"/>
      <c r="H3" s="92"/>
      <c r="I3" s="92"/>
      <c r="J3" s="92"/>
    </row>
    <row r="4" spans="1:10" s="14" customFormat="1" ht="30" customHeight="1">
      <c r="A4" s="24"/>
      <c r="B4" s="93"/>
      <c r="C4" s="93"/>
      <c r="D4" s="93"/>
      <c r="E4" s="93"/>
      <c r="G4" s="91" t="s">
        <v>78</v>
      </c>
      <c r="H4" s="91"/>
      <c r="I4" s="91"/>
      <c r="J4" s="91"/>
    </row>
    <row r="5" spans="1:10" s="14" customFormat="1" ht="21" customHeight="1">
      <c r="A5" s="24"/>
      <c r="B5" s="90" t="s">
        <v>68</v>
      </c>
      <c r="C5" s="90"/>
      <c r="D5" s="90"/>
      <c r="E5" s="90"/>
      <c r="G5" s="90" t="s">
        <v>67</v>
      </c>
      <c r="H5" s="90"/>
      <c r="I5" s="90"/>
      <c r="J5" s="90"/>
    </row>
    <row r="6" spans="1:10" s="14" customFormat="1" ht="30" customHeight="1">
      <c r="A6" s="24"/>
      <c r="B6" s="94"/>
      <c r="C6" s="94"/>
      <c r="D6" s="94"/>
      <c r="E6" s="81"/>
      <c r="F6" s="89"/>
      <c r="G6" s="89"/>
      <c r="H6" s="89"/>
      <c r="I6" s="89"/>
      <c r="J6" s="89"/>
    </row>
    <row r="7" spans="1:10" s="14" customFormat="1" ht="21" customHeight="1">
      <c r="A7" s="24"/>
      <c r="B7" s="90" t="s">
        <v>77</v>
      </c>
      <c r="C7" s="90"/>
      <c r="D7" s="90"/>
      <c r="E7" s="28"/>
      <c r="F7" s="90" t="s">
        <v>69</v>
      </c>
      <c r="G7" s="90"/>
      <c r="H7" s="90"/>
      <c r="I7" s="90"/>
      <c r="J7" s="90"/>
    </row>
    <row r="8" spans="1:10" s="14" customFormat="1" ht="21" customHeight="1">
      <c r="A8" s="24"/>
      <c r="B8" s="24"/>
      <c r="C8" s="25"/>
      <c r="D8" s="25"/>
      <c r="E8" s="25"/>
      <c r="F8" s="25"/>
      <c r="G8" s="25"/>
      <c r="H8" s="25"/>
      <c r="I8" s="25"/>
    </row>
    <row r="9" spans="1:10" ht="18.95" customHeight="1">
      <c r="B9" s="92" t="s">
        <v>76</v>
      </c>
      <c r="C9" s="92"/>
      <c r="D9" s="92"/>
      <c r="E9" s="92"/>
      <c r="F9" s="92"/>
      <c r="G9" s="92"/>
      <c r="H9" s="92"/>
      <c r="I9" s="92"/>
      <c r="J9" s="92"/>
    </row>
    <row r="10" spans="1:10" s="14" customFormat="1" ht="30" customHeight="1">
      <c r="A10" s="24"/>
      <c r="B10" s="93"/>
      <c r="C10" s="93"/>
      <c r="D10" s="93"/>
      <c r="E10" s="93"/>
      <c r="G10" s="91" t="s">
        <v>78</v>
      </c>
      <c r="H10" s="91"/>
      <c r="I10" s="91"/>
      <c r="J10" s="91"/>
    </row>
    <row r="11" spans="1:10" s="14" customFormat="1" ht="21" customHeight="1">
      <c r="A11" s="24"/>
      <c r="B11" s="90" t="s">
        <v>68</v>
      </c>
      <c r="C11" s="90"/>
      <c r="D11" s="90"/>
      <c r="E11" s="90"/>
      <c r="G11" s="90" t="s">
        <v>67</v>
      </c>
      <c r="H11" s="90"/>
      <c r="I11" s="90"/>
      <c r="J11" s="90"/>
    </row>
    <row r="12" spans="1:10" s="14" customFormat="1" ht="30" customHeight="1">
      <c r="A12" s="24"/>
      <c r="B12" s="94"/>
      <c r="C12" s="94"/>
      <c r="D12" s="94"/>
      <c r="E12" s="81"/>
      <c r="F12" s="89"/>
      <c r="G12" s="89"/>
      <c r="H12" s="89"/>
      <c r="I12" s="89"/>
      <c r="J12" s="89"/>
    </row>
    <row r="13" spans="1:10" s="14" customFormat="1" ht="21" customHeight="1">
      <c r="A13" s="24"/>
      <c r="B13" s="90" t="s">
        <v>77</v>
      </c>
      <c r="C13" s="90"/>
      <c r="D13" s="90"/>
      <c r="E13" s="28"/>
      <c r="F13" s="90" t="s">
        <v>69</v>
      </c>
      <c r="G13" s="90"/>
      <c r="H13" s="90"/>
      <c r="I13" s="90"/>
      <c r="J13" s="90"/>
    </row>
    <row r="14" spans="1:10" s="36" customFormat="1" ht="19.5"/>
    <row r="15" spans="1:10" ht="18.95" customHeight="1">
      <c r="B15" s="92" t="s">
        <v>66</v>
      </c>
      <c r="C15" s="92"/>
      <c r="D15" s="92"/>
      <c r="E15" s="92"/>
      <c r="F15" s="92"/>
      <c r="G15" s="92"/>
      <c r="H15" s="92"/>
      <c r="I15" s="92"/>
      <c r="J15" s="92"/>
    </row>
    <row r="16" spans="1:10" ht="17.100000000000001" customHeight="1">
      <c r="A16" s="54"/>
      <c r="B16" s="54"/>
      <c r="C16" s="55"/>
      <c r="D16" s="55"/>
      <c r="E16" s="55"/>
      <c r="F16" s="55"/>
      <c r="G16" s="55"/>
      <c r="H16" s="55"/>
      <c r="I16" s="55"/>
      <c r="J16" s="55"/>
    </row>
    <row r="17" spans="2:10" ht="24">
      <c r="B17" s="24" t="s">
        <v>110</v>
      </c>
      <c r="C17" s="36" t="s">
        <v>70</v>
      </c>
    </row>
    <row r="18" spans="2:10" ht="24">
      <c r="B18" s="24" t="s">
        <v>110</v>
      </c>
      <c r="C18" s="36" t="s">
        <v>71</v>
      </c>
    </row>
    <row r="19" spans="2:10" s="14" customFormat="1" ht="24">
      <c r="B19" s="24" t="s">
        <v>110</v>
      </c>
      <c r="C19" s="36" t="s">
        <v>72</v>
      </c>
      <c r="D19" s="22"/>
      <c r="E19" s="22"/>
      <c r="F19" s="22"/>
      <c r="G19" s="22"/>
      <c r="H19" s="22"/>
      <c r="I19" s="22"/>
      <c r="J19" s="22"/>
    </row>
    <row r="20" spans="2:10" s="14" customFormat="1" ht="24">
      <c r="B20" s="24" t="s">
        <v>110</v>
      </c>
      <c r="C20" s="36" t="s">
        <v>73</v>
      </c>
      <c r="D20" s="22"/>
      <c r="E20" s="22"/>
      <c r="F20" s="22"/>
      <c r="G20" s="22"/>
      <c r="H20" s="22"/>
      <c r="I20" s="22"/>
      <c r="J20" s="22"/>
    </row>
    <row r="21" spans="2:10" ht="24">
      <c r="B21" s="24" t="s">
        <v>110</v>
      </c>
      <c r="C21" s="56" t="s">
        <v>111</v>
      </c>
      <c r="D21" s="36" t="s">
        <v>74</v>
      </c>
    </row>
    <row r="22" spans="2:10" ht="24">
      <c r="B22" s="24" t="s">
        <v>110</v>
      </c>
      <c r="C22" s="82" t="s">
        <v>141</v>
      </c>
      <c r="D22" s="36" t="s">
        <v>140</v>
      </c>
      <c r="G22" s="125"/>
    </row>
    <row r="23" spans="2:10">
      <c r="G23" s="125"/>
    </row>
  </sheetData>
  <sheetProtection selectLockedCells="1"/>
  <mergeCells count="20">
    <mergeCell ref="B12:D12"/>
    <mergeCell ref="B13:D13"/>
    <mergeCell ref="G4:J4"/>
    <mergeCell ref="G5:J5"/>
    <mergeCell ref="F6:J6"/>
    <mergeCell ref="F7:J7"/>
    <mergeCell ref="G10:J10"/>
    <mergeCell ref="B15:J15"/>
    <mergeCell ref="A1:J1"/>
    <mergeCell ref="B3:J3"/>
    <mergeCell ref="G11:J11"/>
    <mergeCell ref="F12:J12"/>
    <mergeCell ref="F13:J13"/>
    <mergeCell ref="B4:E4"/>
    <mergeCell ref="B5:E5"/>
    <mergeCell ref="B6:D6"/>
    <mergeCell ref="B7:D7"/>
    <mergeCell ref="B10:E10"/>
    <mergeCell ref="B11:E11"/>
    <mergeCell ref="B9:J9"/>
  </mergeCells>
  <phoneticPr fontId="9" type="noConversion"/>
  <pageMargins left="0.25" right="0.25" top="1" bottom="0.5" header="0.5" footer="0.25"/>
  <pageSetup orientation="landscape" horizontalDpi="4294967292" verticalDpi="4294967292"/>
  <headerFooter scaleWithDoc="0">
    <oddHeader>&amp;L&amp;"Times New Roman,Regular"&amp;KD84920Economics Arkansas $10 Challenge</oddHeader>
    <oddFooter>&amp;C&amp;"Times New Roman,Regular"&amp;10&amp;K000000© 2020 Center for Economic and Entrepreneurship Education, The University of Southern Mississippi</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showRuler="0" zoomScale="150" zoomScaleNormal="150" zoomScalePageLayoutView="120" workbookViewId="0">
      <selection activeCell="A18" sqref="A18:I18"/>
    </sheetView>
  </sheetViews>
  <sheetFormatPr defaultColWidth="8.6640625" defaultRowHeight="15.75"/>
  <cols>
    <col min="1" max="1" width="15.6640625" style="1" customWidth="1"/>
    <col min="2" max="3" width="9.6640625" style="1" customWidth="1"/>
    <col min="4" max="4" width="7.6640625" style="1" customWidth="1"/>
    <col min="5" max="5" width="9.6640625" style="1" customWidth="1"/>
    <col min="6" max="6" width="15.109375" style="1" customWidth="1"/>
    <col min="7" max="8" width="9.6640625" style="1" customWidth="1"/>
    <col min="9" max="9" width="7.6640625" style="1" customWidth="1"/>
    <col min="10" max="10" width="13" style="1" customWidth="1"/>
    <col min="11" max="16384" width="8.6640625" style="1"/>
  </cols>
  <sheetData>
    <row r="1" spans="1:10" s="32" customFormat="1" ht="23.1" customHeight="1">
      <c r="A1" s="88" t="s">
        <v>58</v>
      </c>
      <c r="B1" s="88"/>
      <c r="C1" s="88"/>
      <c r="D1" s="88"/>
      <c r="E1" s="88"/>
      <c r="F1" s="88"/>
      <c r="G1" s="88"/>
      <c r="H1" s="88"/>
      <c r="I1" s="88"/>
      <c r="J1" s="88"/>
    </row>
    <row r="2" spans="1:10" s="14" customFormat="1" ht="21" customHeight="1">
      <c r="A2" s="95" t="s">
        <v>95</v>
      </c>
      <c r="B2" s="95"/>
      <c r="C2" s="95"/>
      <c r="D2" s="95"/>
      <c r="E2" s="95"/>
      <c r="F2" s="95"/>
      <c r="G2" s="95"/>
      <c r="H2" s="95"/>
      <c r="I2" s="95"/>
      <c r="J2" s="95"/>
    </row>
    <row r="3" spans="1:10" s="14" customFormat="1" ht="18.95" customHeight="1">
      <c r="A3" s="71"/>
      <c r="B3" s="71"/>
      <c r="C3" s="71"/>
      <c r="D3" s="71"/>
      <c r="E3" s="71"/>
      <c r="F3" s="71"/>
      <c r="G3" s="71"/>
      <c r="H3" s="71"/>
      <c r="I3" s="71"/>
      <c r="J3" s="71"/>
    </row>
    <row r="4" spans="1:10" ht="18.95" customHeight="1">
      <c r="A4" s="54" t="s">
        <v>80</v>
      </c>
      <c r="B4" s="92" t="s">
        <v>80</v>
      </c>
      <c r="C4" s="92"/>
      <c r="D4" s="92"/>
      <c r="E4" s="92"/>
      <c r="F4" s="92"/>
      <c r="G4" s="92"/>
      <c r="H4" s="92"/>
      <c r="I4" s="92"/>
      <c r="J4" s="92"/>
    </row>
    <row r="5" spans="1:10" s="14" customFormat="1" ht="42" customHeight="1">
      <c r="B5" s="97" t="s">
        <v>79</v>
      </c>
      <c r="C5" s="97"/>
      <c r="D5" s="97"/>
      <c r="E5" s="97"/>
      <c r="F5" s="97"/>
      <c r="G5" s="97"/>
      <c r="H5" s="97"/>
      <c r="I5" s="97"/>
      <c r="J5" s="97"/>
    </row>
    <row r="6" spans="1:10" s="14" customFormat="1" ht="30" customHeight="1">
      <c r="A6" s="24"/>
      <c r="B6" s="96"/>
      <c r="C6" s="96"/>
      <c r="D6" s="96"/>
      <c r="E6" s="57"/>
      <c r="G6" s="96"/>
      <c r="H6" s="96"/>
      <c r="I6" s="96"/>
      <c r="J6" s="58"/>
    </row>
    <row r="7" spans="1:10" s="14" customFormat="1" ht="21" customHeight="1">
      <c r="A7" s="24"/>
      <c r="B7" s="90" t="s">
        <v>37</v>
      </c>
      <c r="C7" s="90"/>
      <c r="D7" s="90"/>
      <c r="E7" s="61" t="s">
        <v>26</v>
      </c>
      <c r="G7" s="90" t="s">
        <v>38</v>
      </c>
      <c r="H7" s="90"/>
      <c r="I7" s="90"/>
      <c r="J7" s="61" t="s">
        <v>26</v>
      </c>
    </row>
    <row r="8" spans="1:10" s="14" customFormat="1" ht="21" customHeight="1">
      <c r="A8" s="24"/>
      <c r="B8" s="25"/>
      <c r="C8" s="25"/>
      <c r="D8" s="25"/>
      <c r="E8" s="25"/>
      <c r="G8" s="25"/>
      <c r="H8" s="25"/>
      <c r="I8" s="25"/>
      <c r="J8" s="25"/>
    </row>
    <row r="9" spans="1:10" s="32" customFormat="1" ht="21" customHeight="1">
      <c r="A9" s="88" t="s">
        <v>96</v>
      </c>
      <c r="B9" s="88"/>
      <c r="C9" s="88"/>
      <c r="D9" s="88"/>
      <c r="E9" s="88"/>
      <c r="F9" s="88"/>
      <c r="G9" s="88"/>
      <c r="H9" s="88"/>
      <c r="I9" s="88"/>
      <c r="J9" s="88"/>
    </row>
    <row r="10" spans="1:10" s="14" customFormat="1" ht="21.95" customHeight="1">
      <c r="A10" s="95" t="s">
        <v>114</v>
      </c>
      <c r="B10" s="95"/>
      <c r="C10" s="95"/>
      <c r="D10" s="95"/>
      <c r="E10" s="95"/>
      <c r="F10" s="95"/>
      <c r="G10" s="95"/>
      <c r="H10" s="95"/>
      <c r="I10" s="95"/>
      <c r="J10" s="95"/>
    </row>
    <row r="11" spans="1:10" s="14" customFormat="1" ht="18.95" customHeight="1">
      <c r="A11" s="71"/>
      <c r="B11" s="71"/>
      <c r="C11" s="71"/>
      <c r="D11" s="71"/>
      <c r="E11" s="71"/>
      <c r="F11" s="71"/>
      <c r="G11" s="71"/>
      <c r="H11" s="71"/>
      <c r="I11" s="71"/>
      <c r="J11" s="71"/>
    </row>
    <row r="12" spans="1:10" ht="18.95" customHeight="1">
      <c r="B12" s="92" t="s">
        <v>142</v>
      </c>
      <c r="C12" s="92"/>
      <c r="D12" s="92"/>
      <c r="E12" s="92"/>
      <c r="F12" s="92"/>
      <c r="G12" s="92"/>
      <c r="H12" s="92"/>
      <c r="I12" s="92"/>
      <c r="J12" s="92"/>
    </row>
    <row r="13" spans="1:10" ht="17.100000000000001" customHeight="1">
      <c r="A13" s="54"/>
      <c r="B13" s="54"/>
      <c r="C13" s="55"/>
      <c r="D13" s="55"/>
      <c r="E13" s="55"/>
      <c r="F13" s="55"/>
      <c r="G13" s="55"/>
      <c r="H13" s="55"/>
      <c r="I13" s="55"/>
      <c r="J13" s="55"/>
    </row>
    <row r="14" spans="1:10" s="14" customFormat="1" ht="24">
      <c r="B14" s="24" t="s">
        <v>110</v>
      </c>
      <c r="C14" s="60" t="s">
        <v>60</v>
      </c>
      <c r="D14" s="72"/>
      <c r="E14" s="72"/>
      <c r="F14" s="72"/>
      <c r="G14" s="72"/>
      <c r="H14" s="72"/>
      <c r="I14" s="72"/>
      <c r="J14" s="72"/>
    </row>
    <row r="15" spans="1:10" s="14" customFormat="1" ht="24">
      <c r="B15" s="24" t="s">
        <v>110</v>
      </c>
      <c r="C15" s="60" t="s">
        <v>61</v>
      </c>
      <c r="D15" s="72"/>
      <c r="E15" s="72"/>
      <c r="F15" s="72"/>
      <c r="G15" s="72"/>
      <c r="H15" s="72"/>
      <c r="I15" s="72"/>
      <c r="J15" s="72"/>
    </row>
    <row r="16" spans="1:10" s="14" customFormat="1" ht="24">
      <c r="B16" s="24" t="s">
        <v>110</v>
      </c>
      <c r="C16" s="60" t="s">
        <v>115</v>
      </c>
      <c r="D16" s="72"/>
      <c r="E16" s="72"/>
      <c r="F16" s="72"/>
      <c r="G16" s="72"/>
      <c r="H16" s="72"/>
      <c r="I16" s="72"/>
      <c r="J16" s="72"/>
    </row>
    <row r="17" spans="1:10" s="14" customFormat="1" ht="21" customHeight="1">
      <c r="A17" s="24"/>
      <c r="B17" s="72"/>
      <c r="D17" s="72"/>
      <c r="E17" s="72"/>
      <c r="F17" s="72"/>
      <c r="G17" s="72"/>
      <c r="H17" s="72"/>
      <c r="I17" s="72"/>
      <c r="J17" s="72"/>
    </row>
    <row r="18" spans="1:10" s="14" customFormat="1" ht="35.1" customHeight="1">
      <c r="A18" s="95" t="s">
        <v>143</v>
      </c>
      <c r="B18" s="95"/>
      <c r="C18" s="95"/>
      <c r="D18" s="95"/>
      <c r="E18" s="95"/>
      <c r="F18" s="95"/>
      <c r="G18" s="95"/>
      <c r="H18" s="95"/>
      <c r="I18" s="95"/>
      <c r="J18" s="71"/>
    </row>
  </sheetData>
  <sheetProtection selectLockedCells="1"/>
  <mergeCells count="12">
    <mergeCell ref="A1:J1"/>
    <mergeCell ref="A9:J9"/>
    <mergeCell ref="A18:I18"/>
    <mergeCell ref="A2:J2"/>
    <mergeCell ref="B6:D6"/>
    <mergeCell ref="G6:I6"/>
    <mergeCell ref="B7:D7"/>
    <mergeCell ref="G7:I7"/>
    <mergeCell ref="A10:J10"/>
    <mergeCell ref="B5:J5"/>
    <mergeCell ref="B4:J4"/>
    <mergeCell ref="B12:J12"/>
  </mergeCells>
  <phoneticPr fontId="9" type="noConversion"/>
  <pageMargins left="0.25" right="0.25" top="1" bottom="0.5" header="0.5" footer="0.25"/>
  <pageSetup orientation="landscape" horizontalDpi="4294967292" verticalDpi="4294967292"/>
  <headerFooter scaleWithDoc="0">
    <oddHeader>&amp;L&amp;"Times New Roman,Regular"&amp;KD84920Economics Arkansas $10 Challenge</oddHeader>
    <oddFooter>&amp;C&amp;"Times New Roman,Regular"&amp;10&amp;K000000© 2021 Center for Economic and Entrepreneurship Education, The University of Southern Mississippi</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showRuler="0" zoomScale="150" zoomScaleNormal="150" zoomScalePageLayoutView="120" workbookViewId="0">
      <selection activeCell="C2" sqref="C1:C1048576"/>
    </sheetView>
  </sheetViews>
  <sheetFormatPr defaultColWidth="8.6640625" defaultRowHeight="15.75"/>
  <cols>
    <col min="1" max="1" width="26.44140625" style="1" customWidth="1"/>
    <col min="2" max="2" width="5.44140625" style="1" hidden="1" customWidth="1"/>
    <col min="3" max="8" width="9.33203125" style="1" customWidth="1"/>
    <col min="9" max="9" width="10.109375" style="1" customWidth="1"/>
    <col min="10" max="14" width="10.109375" style="1" hidden="1" customWidth="1"/>
    <col min="15" max="15" width="10.109375" style="1" customWidth="1"/>
    <col min="16" max="16" width="15.5546875" style="1" customWidth="1"/>
    <col min="17" max="16384" width="8.6640625" style="1"/>
  </cols>
  <sheetData>
    <row r="1" spans="1:16" s="32" customFormat="1" ht="23.1" customHeight="1">
      <c r="A1" s="88" t="s">
        <v>36</v>
      </c>
      <c r="B1" s="88"/>
      <c r="C1" s="88"/>
      <c r="D1" s="88"/>
      <c r="E1" s="88"/>
      <c r="F1" s="88"/>
      <c r="G1" s="88"/>
      <c r="H1" s="88"/>
      <c r="I1" s="88"/>
      <c r="J1" s="88"/>
      <c r="K1" s="88"/>
      <c r="L1" s="88"/>
      <c r="M1" s="88"/>
      <c r="N1" s="88"/>
      <c r="O1" s="88"/>
      <c r="P1" s="88"/>
    </row>
    <row r="2" spans="1:16" s="28" customFormat="1" ht="21" customHeight="1">
      <c r="A2" s="72" t="s">
        <v>97</v>
      </c>
      <c r="B2" s="23"/>
      <c r="C2" s="23"/>
      <c r="D2" s="26"/>
      <c r="E2" s="27"/>
      <c r="F2" s="48"/>
    </row>
    <row r="3" spans="1:16" s="28" customFormat="1" ht="14.1" customHeight="1">
      <c r="A3" s="72"/>
      <c r="B3" s="23"/>
      <c r="C3" s="23"/>
      <c r="D3" s="26"/>
      <c r="E3" s="27"/>
      <c r="F3" s="48"/>
    </row>
    <row r="4" spans="1:16" s="62" customFormat="1" ht="15.95" customHeight="1" thickBot="1">
      <c r="A4" s="64"/>
      <c r="B4" s="65" t="s">
        <v>1</v>
      </c>
      <c r="C4" s="79" t="s">
        <v>135</v>
      </c>
      <c r="D4" s="79" t="s">
        <v>118</v>
      </c>
      <c r="E4" s="79" t="s">
        <v>119</v>
      </c>
      <c r="F4" s="79" t="s">
        <v>120</v>
      </c>
      <c r="G4" s="79" t="s">
        <v>121</v>
      </c>
      <c r="H4" s="79" t="s">
        <v>136</v>
      </c>
      <c r="I4" s="79" t="s">
        <v>137</v>
      </c>
      <c r="J4" s="79" t="s">
        <v>35</v>
      </c>
      <c r="K4" s="80" t="s">
        <v>11</v>
      </c>
      <c r="L4" s="80" t="s">
        <v>12</v>
      </c>
      <c r="M4" s="80" t="s">
        <v>13</v>
      </c>
      <c r="N4" s="80" t="s">
        <v>14</v>
      </c>
      <c r="O4" s="79" t="s">
        <v>6</v>
      </c>
      <c r="P4" s="66" t="s">
        <v>0</v>
      </c>
    </row>
    <row r="5" spans="1:16" ht="15" customHeight="1" thickTop="1">
      <c r="A5" s="5" t="s">
        <v>21</v>
      </c>
      <c r="B5" s="6"/>
      <c r="C5" s="16">
        <v>0</v>
      </c>
      <c r="D5" s="16">
        <f t="shared" ref="D5:N5" si="0">C7</f>
        <v>10</v>
      </c>
      <c r="E5" s="16">
        <f t="shared" si="0"/>
        <v>10</v>
      </c>
      <c r="F5" s="16">
        <f t="shared" ref="F5" si="1">E7</f>
        <v>10</v>
      </c>
      <c r="G5" s="16">
        <f t="shared" ref="G5" si="2">F7</f>
        <v>10</v>
      </c>
      <c r="H5" s="16">
        <f t="shared" ref="H5:I5" si="3">G7</f>
        <v>10</v>
      </c>
      <c r="I5" s="16">
        <f t="shared" si="3"/>
        <v>10</v>
      </c>
      <c r="J5" s="16"/>
      <c r="K5" s="16">
        <f t="shared" si="0"/>
        <v>0</v>
      </c>
      <c r="L5" s="16">
        <f t="shared" si="0"/>
        <v>0</v>
      </c>
      <c r="M5" s="16">
        <f t="shared" si="0"/>
        <v>0</v>
      </c>
      <c r="N5" s="16">
        <f t="shared" si="0"/>
        <v>0</v>
      </c>
      <c r="O5" s="17"/>
      <c r="P5" s="3"/>
    </row>
    <row r="6" spans="1:16" ht="8.1" hidden="1" customHeight="1">
      <c r="A6" s="5" t="s">
        <v>22</v>
      </c>
      <c r="B6" s="6"/>
      <c r="C6" s="16">
        <f>SUM(C5,Receipts819[[#Totals],[Column3]])</f>
        <v>10</v>
      </c>
      <c r="D6" s="16">
        <f>SUM(D5,Receipts819[[#Totals],[Column4]])</f>
        <v>10</v>
      </c>
      <c r="E6" s="16">
        <f>SUM(E5,Receipts819[[#Totals],[Column5]])</f>
        <v>10</v>
      </c>
      <c r="F6" s="16">
        <f>SUM(F5,Receipts819[[#Totals],[Column6]])</f>
        <v>10</v>
      </c>
      <c r="G6" s="16">
        <f>SUM(G5,Receipts819[[#Totals],[Column7]])</f>
        <v>10</v>
      </c>
      <c r="H6" s="16">
        <f>SUM(H5,Receipts819[[#Totals],[Column8]])</f>
        <v>10</v>
      </c>
      <c r="I6" s="16"/>
      <c r="J6" s="16"/>
      <c r="K6" s="16">
        <f>SUM(K5,Receipts819[[#Totals],[Column11]])</f>
        <v>0</v>
      </c>
      <c r="L6" s="16">
        <f>SUM(L5,Receipts819[[#Totals],[Column12]])</f>
        <v>0</v>
      </c>
      <c r="M6" s="16">
        <f>SUM(M5,Receipts819[[#Totals],[Column13]])</f>
        <v>0</v>
      </c>
      <c r="N6" s="16">
        <f>SUM(N5,Receipts819[[#Totals],[Column14]])</f>
        <v>0</v>
      </c>
      <c r="O6" s="17"/>
      <c r="P6" s="3"/>
    </row>
    <row r="7" spans="1:16" ht="15.95" customHeight="1">
      <c r="A7" s="5" t="s">
        <v>23</v>
      </c>
      <c r="B7" s="6"/>
      <c r="C7" s="16">
        <f>(C6-PaidOut920[[#Totals],[Column3]])</f>
        <v>10</v>
      </c>
      <c r="D7" s="16">
        <f>(D6-PaidOut920[[#Totals],[Column4]])</f>
        <v>10</v>
      </c>
      <c r="E7" s="16">
        <f>(E6-PaidOut920[[#Totals],[Column5]])</f>
        <v>10</v>
      </c>
      <c r="F7" s="16">
        <f>(F6-PaidOut920[[#Totals],[Column6]])</f>
        <v>10</v>
      </c>
      <c r="G7" s="16">
        <f>(G6-PaidOut920[[#Totals],[Column7]])</f>
        <v>10</v>
      </c>
      <c r="H7" s="16">
        <f>(H6-PaidOut920[[#Totals],[Column8]])</f>
        <v>10</v>
      </c>
      <c r="I7" s="16">
        <f>(I6-PaidOut920[[#Totals],[Column9]])</f>
        <v>0</v>
      </c>
      <c r="J7" s="16"/>
      <c r="K7" s="16">
        <f>(K6-PaidOut920[[#Totals],[Column11]])</f>
        <v>0</v>
      </c>
      <c r="L7" s="16">
        <f>(L6-PaidOut920[[#Totals],[Column12]])</f>
        <v>0</v>
      </c>
      <c r="M7" s="16">
        <f>(M6-PaidOut920[[#Totals],[Column13]])</f>
        <v>0</v>
      </c>
      <c r="N7" s="16">
        <f>(N6-PaidOut920[[#Totals],[Column14]])</f>
        <v>0</v>
      </c>
      <c r="O7" s="17"/>
      <c r="P7" s="3"/>
    </row>
    <row r="8" spans="1:16" ht="6" customHeight="1">
      <c r="A8" s="2"/>
      <c r="B8" s="3"/>
      <c r="C8" s="16"/>
      <c r="D8" s="16"/>
      <c r="E8" s="16"/>
      <c r="F8" s="16"/>
      <c r="G8" s="16"/>
      <c r="H8" s="16"/>
      <c r="I8" s="16"/>
      <c r="J8" s="16"/>
      <c r="K8" s="16"/>
      <c r="L8" s="16"/>
      <c r="M8" s="16"/>
      <c r="N8" s="16"/>
      <c r="O8" s="16"/>
      <c r="P8" s="3"/>
    </row>
    <row r="9" spans="1:16" ht="15.95" customHeight="1" thickBot="1">
      <c r="A9" s="4" t="s">
        <v>2</v>
      </c>
      <c r="B9" s="4"/>
      <c r="C9" s="78"/>
      <c r="D9" s="78"/>
      <c r="E9" s="78"/>
      <c r="F9" s="78"/>
      <c r="G9" s="78"/>
      <c r="H9" s="78"/>
      <c r="I9" s="78"/>
      <c r="J9" s="78"/>
      <c r="K9" s="78"/>
      <c r="L9" s="78"/>
      <c r="M9" s="78"/>
      <c r="N9" s="78"/>
      <c r="O9" s="78"/>
      <c r="P9" s="4"/>
    </row>
    <row r="10" spans="1:16" ht="15" customHeight="1">
      <c r="A10" s="7" t="s">
        <v>7</v>
      </c>
      <c r="B10" s="10"/>
      <c r="C10" s="18">
        <v>10</v>
      </c>
      <c r="D10" s="19"/>
      <c r="E10" s="19"/>
      <c r="F10" s="19"/>
      <c r="G10" s="19"/>
      <c r="H10" s="19"/>
      <c r="I10" s="19"/>
      <c r="J10" s="19"/>
      <c r="K10" s="19"/>
      <c r="L10" s="19"/>
      <c r="M10" s="19"/>
      <c r="N10" s="19"/>
      <c r="O10" s="19"/>
      <c r="P10" s="6"/>
    </row>
    <row r="11" spans="1:16">
      <c r="A11" s="49" t="s">
        <v>126</v>
      </c>
      <c r="B11" s="50"/>
      <c r="C11" s="20"/>
      <c r="D11" s="20"/>
      <c r="E11" s="20"/>
      <c r="F11" s="20"/>
      <c r="G11" s="20"/>
      <c r="H11" s="20"/>
      <c r="I11" s="16"/>
      <c r="J11" s="16"/>
      <c r="K11" s="16"/>
      <c r="L11" s="16"/>
      <c r="M11" s="16"/>
      <c r="N11" s="16"/>
      <c r="O11" s="16">
        <f>SUM(C11:N11)</f>
        <v>0</v>
      </c>
      <c r="P11" s="3"/>
    </row>
    <row r="12" spans="1:16">
      <c r="A12" s="49" t="s">
        <v>127</v>
      </c>
      <c r="B12" s="50"/>
      <c r="C12" s="20"/>
      <c r="D12" s="20"/>
      <c r="E12" s="20"/>
      <c r="F12" s="20"/>
      <c r="G12" s="20"/>
      <c r="H12" s="20"/>
      <c r="I12" s="16"/>
      <c r="J12" s="16"/>
      <c r="K12" s="16"/>
      <c r="L12" s="16"/>
      <c r="M12" s="16"/>
      <c r="N12" s="16"/>
      <c r="O12" s="16">
        <f t="shared" ref="O12:O15" si="4">SUM(C12:N12)</f>
        <v>0</v>
      </c>
      <c r="P12" s="3"/>
    </row>
    <row r="13" spans="1:16">
      <c r="A13" s="49" t="s">
        <v>128</v>
      </c>
      <c r="B13" s="50"/>
      <c r="C13" s="20"/>
      <c r="D13" s="20"/>
      <c r="E13" s="20"/>
      <c r="F13" s="20"/>
      <c r="G13" s="20"/>
      <c r="H13" s="20"/>
      <c r="I13" s="16"/>
      <c r="J13" s="16"/>
      <c r="K13" s="16"/>
      <c r="L13" s="16"/>
      <c r="M13" s="16"/>
      <c r="N13" s="16"/>
      <c r="O13" s="16">
        <f t="shared" si="4"/>
        <v>0</v>
      </c>
      <c r="P13" s="3"/>
    </row>
    <row r="14" spans="1:16">
      <c r="A14" s="49" t="s">
        <v>129</v>
      </c>
      <c r="B14" s="50"/>
      <c r="C14" s="20"/>
      <c r="D14" s="20"/>
      <c r="E14" s="20"/>
      <c r="F14" s="20"/>
      <c r="G14" s="20"/>
      <c r="H14" s="20"/>
      <c r="I14" s="16"/>
      <c r="J14" s="16"/>
      <c r="K14" s="16"/>
      <c r="L14" s="16"/>
      <c r="M14" s="16"/>
      <c r="N14" s="16"/>
      <c r="O14" s="16">
        <f t="shared" si="4"/>
        <v>0</v>
      </c>
      <c r="P14" s="3"/>
    </row>
    <row r="15" spans="1:16">
      <c r="A15" s="7" t="s">
        <v>19</v>
      </c>
      <c r="B15" s="8"/>
      <c r="C15" s="20"/>
      <c r="D15" s="20"/>
      <c r="E15" s="20"/>
      <c r="F15" s="20"/>
      <c r="G15" s="20"/>
      <c r="H15" s="20"/>
      <c r="I15" s="16"/>
      <c r="J15" s="16"/>
      <c r="K15" s="16"/>
      <c r="L15" s="16"/>
      <c r="M15" s="16"/>
      <c r="N15" s="16"/>
      <c r="O15" s="16">
        <f t="shared" si="4"/>
        <v>0</v>
      </c>
      <c r="P15" s="3"/>
    </row>
    <row r="16" spans="1:16">
      <c r="A16" s="7" t="s">
        <v>5</v>
      </c>
      <c r="B16" s="9">
        <f>SUBTOTAL(109,Receipts819[Column2])</f>
        <v>0</v>
      </c>
      <c r="C16" s="15">
        <f>SUM(Receipts819[Column3])</f>
        <v>10</v>
      </c>
      <c r="D16" s="15">
        <f>SUM(Receipts819[Column4])</f>
        <v>0</v>
      </c>
      <c r="E16" s="15">
        <f>SUM(Receipts819[Column5])</f>
        <v>0</v>
      </c>
      <c r="F16" s="15">
        <f>SUM(Receipts819[Column6])</f>
        <v>0</v>
      </c>
      <c r="G16" s="15">
        <f>SUM(Receipts819[Column7])</f>
        <v>0</v>
      </c>
      <c r="H16" s="15">
        <f>SUM(Receipts819[Column8])</f>
        <v>0</v>
      </c>
      <c r="I16" s="15"/>
      <c r="J16" s="15"/>
      <c r="K16" s="15">
        <f>SUBTOTAL(109,Receipts819[Column11])</f>
        <v>0</v>
      </c>
      <c r="L16" s="15">
        <f>SUBTOTAL(109,Receipts819[Column12])</f>
        <v>0</v>
      </c>
      <c r="M16" s="15">
        <f>SUBTOTAL(109,Receipts819[Column13])</f>
        <v>0</v>
      </c>
      <c r="N16" s="15">
        <f>SUBTOTAL(109,Receipts819[Column14])</f>
        <v>0</v>
      </c>
      <c r="O16" s="15">
        <f>SUM(C16:H16)</f>
        <v>10</v>
      </c>
      <c r="P16" s="3"/>
    </row>
    <row r="17" spans="1:16" ht="6" customHeight="1">
      <c r="A17" s="7"/>
      <c r="B17" s="3"/>
      <c r="C17" s="16"/>
      <c r="D17" s="16"/>
      <c r="E17" s="16"/>
      <c r="F17" s="16"/>
      <c r="G17" s="16"/>
      <c r="H17" s="16"/>
      <c r="I17" s="16"/>
      <c r="J17" s="16"/>
      <c r="K17" s="16"/>
      <c r="L17" s="16"/>
      <c r="M17" s="16"/>
      <c r="N17" s="16"/>
      <c r="O17" s="16"/>
      <c r="P17" s="3"/>
    </row>
    <row r="18" spans="1:16" ht="16.5" thickBot="1">
      <c r="A18" s="4" t="s">
        <v>3</v>
      </c>
      <c r="B18" s="4"/>
      <c r="C18" s="78"/>
      <c r="D18" s="78"/>
      <c r="E18" s="78"/>
      <c r="F18" s="78"/>
      <c r="G18" s="78"/>
      <c r="H18" s="78"/>
      <c r="I18" s="78"/>
      <c r="J18" s="78"/>
      <c r="K18" s="78"/>
      <c r="L18" s="78"/>
      <c r="M18" s="78"/>
      <c r="N18" s="78"/>
      <c r="O18" s="78"/>
      <c r="P18" s="4"/>
    </row>
    <row r="19" spans="1:16">
      <c r="A19" s="7" t="s">
        <v>15</v>
      </c>
      <c r="B19" s="6"/>
      <c r="C19" s="20"/>
      <c r="D19" s="20"/>
      <c r="E19" s="20"/>
      <c r="F19" s="20"/>
      <c r="G19" s="20"/>
      <c r="H19" s="20"/>
      <c r="I19" s="16"/>
      <c r="J19" s="16"/>
      <c r="K19" s="16"/>
      <c r="L19" s="16"/>
      <c r="M19" s="16"/>
      <c r="N19" s="16"/>
      <c r="O19" s="16">
        <f t="shared" ref="O19:O33" si="5">SUM(C19:N19)</f>
        <v>0</v>
      </c>
      <c r="P19" s="3"/>
    </row>
    <row r="20" spans="1:16">
      <c r="A20" s="7" t="s">
        <v>33</v>
      </c>
      <c r="B20" s="6"/>
      <c r="C20" s="20"/>
      <c r="D20" s="20"/>
      <c r="E20" s="20"/>
      <c r="F20" s="20"/>
      <c r="G20" s="20"/>
      <c r="H20" s="20"/>
      <c r="I20" s="16"/>
      <c r="J20" s="16"/>
      <c r="K20" s="16"/>
      <c r="L20" s="16"/>
      <c r="M20" s="16"/>
      <c r="N20" s="16"/>
      <c r="O20" s="16">
        <f t="shared" si="5"/>
        <v>0</v>
      </c>
      <c r="P20" s="3"/>
    </row>
    <row r="21" spans="1:16">
      <c r="A21" s="7" t="s">
        <v>16</v>
      </c>
      <c r="B21" s="6"/>
      <c r="C21" s="20"/>
      <c r="D21" s="20"/>
      <c r="E21" s="20"/>
      <c r="F21" s="20"/>
      <c r="G21" s="20"/>
      <c r="H21" s="20"/>
      <c r="I21" s="16"/>
      <c r="J21" s="16"/>
      <c r="K21" s="16"/>
      <c r="L21" s="16"/>
      <c r="M21" s="16"/>
      <c r="N21" s="16"/>
      <c r="O21" s="16">
        <f t="shared" si="5"/>
        <v>0</v>
      </c>
      <c r="P21" s="3"/>
    </row>
    <row r="22" spans="1:16">
      <c r="A22" s="7" t="s">
        <v>125</v>
      </c>
      <c r="B22" s="6"/>
      <c r="C22" s="20"/>
      <c r="D22" s="20"/>
      <c r="E22" s="20"/>
      <c r="F22" s="20"/>
      <c r="G22" s="20"/>
      <c r="H22" s="20"/>
      <c r="I22" s="16"/>
      <c r="J22" s="16"/>
      <c r="K22" s="16"/>
      <c r="L22" s="16"/>
      <c r="M22" s="16"/>
      <c r="N22" s="16"/>
      <c r="O22" s="16">
        <f t="shared" si="5"/>
        <v>0</v>
      </c>
      <c r="P22" s="3"/>
    </row>
    <row r="23" spans="1:16">
      <c r="A23" s="7" t="s">
        <v>17</v>
      </c>
      <c r="B23" s="6"/>
      <c r="C23" s="20"/>
      <c r="D23" s="20"/>
      <c r="E23" s="20"/>
      <c r="F23" s="20"/>
      <c r="G23" s="20"/>
      <c r="H23" s="20"/>
      <c r="I23" s="16"/>
      <c r="J23" s="16"/>
      <c r="K23" s="16"/>
      <c r="L23" s="16"/>
      <c r="M23" s="16"/>
      <c r="N23" s="16"/>
      <c r="O23" s="16">
        <f t="shared" si="5"/>
        <v>0</v>
      </c>
      <c r="P23" s="3"/>
    </row>
    <row r="24" spans="1:16">
      <c r="A24" s="7" t="s">
        <v>18</v>
      </c>
      <c r="B24" s="6"/>
      <c r="C24" s="20"/>
      <c r="D24" s="20"/>
      <c r="E24" s="20"/>
      <c r="F24" s="20"/>
      <c r="G24" s="20"/>
      <c r="H24" s="20"/>
      <c r="I24" s="16"/>
      <c r="J24" s="16"/>
      <c r="K24" s="16"/>
      <c r="L24" s="16"/>
      <c r="M24" s="16"/>
      <c r="N24" s="16"/>
      <c r="O24" s="16">
        <f t="shared" si="5"/>
        <v>0</v>
      </c>
      <c r="P24" s="3"/>
    </row>
    <row r="25" spans="1:16">
      <c r="A25" s="7" t="s">
        <v>34</v>
      </c>
      <c r="B25" s="6"/>
      <c r="C25" s="20"/>
      <c r="D25" s="20"/>
      <c r="E25" s="20"/>
      <c r="F25" s="20"/>
      <c r="G25" s="20"/>
      <c r="H25" s="20"/>
      <c r="I25" s="16"/>
      <c r="J25" s="16"/>
      <c r="K25" s="16"/>
      <c r="L25" s="16"/>
      <c r="M25" s="16"/>
      <c r="N25" s="16"/>
      <c r="O25" s="16">
        <f t="shared" si="5"/>
        <v>0</v>
      </c>
      <c r="P25" s="3"/>
    </row>
    <row r="26" spans="1:16">
      <c r="A26" s="7" t="s">
        <v>122</v>
      </c>
      <c r="B26" s="6"/>
      <c r="C26" s="20"/>
      <c r="D26" s="20"/>
      <c r="E26" s="20"/>
      <c r="F26" s="20"/>
      <c r="G26" s="20"/>
      <c r="H26" s="20"/>
      <c r="I26" s="16"/>
      <c r="J26" s="16"/>
      <c r="K26" s="16"/>
      <c r="L26" s="16"/>
      <c r="M26" s="16"/>
      <c r="N26" s="16"/>
      <c r="O26" s="16">
        <f>SUM(C26:N26)</f>
        <v>0</v>
      </c>
      <c r="P26" s="3"/>
    </row>
    <row r="27" spans="1:16">
      <c r="A27" s="7" t="s">
        <v>123</v>
      </c>
      <c r="B27" s="6"/>
      <c r="C27" s="20"/>
      <c r="D27" s="20"/>
      <c r="E27" s="20"/>
      <c r="F27" s="20"/>
      <c r="G27" s="20"/>
      <c r="H27" s="20"/>
      <c r="I27" s="16"/>
      <c r="J27" s="16"/>
      <c r="K27" s="16"/>
      <c r="L27" s="16"/>
      <c r="M27" s="16"/>
      <c r="N27" s="16"/>
      <c r="O27" s="16">
        <f>SUM(C27:N27)</f>
        <v>0</v>
      </c>
      <c r="P27" s="3"/>
    </row>
    <row r="28" spans="1:16">
      <c r="A28" s="7" t="s">
        <v>124</v>
      </c>
      <c r="B28" s="6"/>
      <c r="C28" s="20"/>
      <c r="D28" s="20"/>
      <c r="E28" s="20"/>
      <c r="F28" s="20"/>
      <c r="G28" s="20"/>
      <c r="H28" s="20"/>
      <c r="I28" s="16"/>
      <c r="J28" s="16"/>
      <c r="K28" s="16"/>
      <c r="L28" s="16"/>
      <c r="M28" s="16"/>
      <c r="N28" s="16"/>
      <c r="O28" s="16">
        <f t="shared" si="5"/>
        <v>0</v>
      </c>
      <c r="P28" s="3"/>
    </row>
    <row r="29" spans="1:16">
      <c r="A29" s="7" t="s">
        <v>19</v>
      </c>
      <c r="B29" s="6"/>
      <c r="C29" s="20"/>
      <c r="D29" s="20"/>
      <c r="E29" s="20"/>
      <c r="F29" s="20"/>
      <c r="G29" s="20"/>
      <c r="H29" s="20"/>
      <c r="I29" s="16"/>
      <c r="J29" s="16"/>
      <c r="K29" s="16"/>
      <c r="L29" s="16"/>
      <c r="M29" s="16"/>
      <c r="N29" s="16"/>
      <c r="O29" s="16">
        <f t="shared" si="5"/>
        <v>0</v>
      </c>
      <c r="P29" s="3"/>
    </row>
    <row r="30" spans="1:16">
      <c r="A30" s="7" t="s">
        <v>20</v>
      </c>
      <c r="B30" s="6"/>
      <c r="C30" s="20"/>
      <c r="D30" s="20"/>
      <c r="E30" s="20"/>
      <c r="F30" s="20"/>
      <c r="G30" s="20"/>
      <c r="H30" s="20"/>
      <c r="I30" s="16"/>
      <c r="J30" s="16"/>
      <c r="K30" s="16"/>
      <c r="L30" s="16"/>
      <c r="M30" s="16"/>
      <c r="N30" s="16"/>
      <c r="O30" s="16">
        <f t="shared" si="5"/>
        <v>0</v>
      </c>
      <c r="P30" s="3"/>
    </row>
    <row r="31" spans="1:16">
      <c r="A31" s="7" t="s">
        <v>8</v>
      </c>
      <c r="B31" s="6"/>
      <c r="C31" s="20"/>
      <c r="D31" s="20"/>
      <c r="E31" s="20"/>
      <c r="F31" s="20"/>
      <c r="G31" s="20"/>
      <c r="H31" s="20"/>
      <c r="I31" s="16"/>
      <c r="J31" s="16"/>
      <c r="K31" s="16"/>
      <c r="L31" s="16"/>
      <c r="M31" s="16"/>
      <c r="N31" s="16"/>
      <c r="O31" s="16">
        <f t="shared" si="5"/>
        <v>0</v>
      </c>
      <c r="P31" s="3"/>
    </row>
    <row r="32" spans="1:16">
      <c r="A32" s="7" t="s">
        <v>9</v>
      </c>
      <c r="B32" s="6"/>
      <c r="C32" s="20"/>
      <c r="D32" s="20"/>
      <c r="E32" s="20"/>
      <c r="F32" s="20"/>
      <c r="G32" s="20"/>
      <c r="H32" s="20"/>
      <c r="I32" s="16"/>
      <c r="J32" s="16"/>
      <c r="K32" s="16"/>
      <c r="L32" s="16"/>
      <c r="M32" s="16"/>
      <c r="N32" s="16"/>
      <c r="O32" s="16">
        <f t="shared" si="5"/>
        <v>0</v>
      </c>
      <c r="P32" s="3"/>
    </row>
    <row r="33" spans="1:16">
      <c r="A33" s="7" t="s">
        <v>25</v>
      </c>
      <c r="B33" s="6"/>
      <c r="C33" s="20"/>
      <c r="D33" s="20"/>
      <c r="E33" s="20"/>
      <c r="F33" s="20"/>
      <c r="G33" s="20"/>
      <c r="H33" s="20"/>
      <c r="I33" s="16"/>
      <c r="J33" s="16"/>
      <c r="K33" s="16"/>
      <c r="L33" s="16"/>
      <c r="M33" s="16"/>
      <c r="N33" s="16"/>
      <c r="O33" s="16">
        <f t="shared" si="5"/>
        <v>0</v>
      </c>
      <c r="P33" s="3"/>
    </row>
    <row r="34" spans="1:16">
      <c r="A34" s="7" t="s">
        <v>4</v>
      </c>
      <c r="B34" s="6"/>
      <c r="C34" s="15">
        <f>SUM(PaidOut920[Column3])</f>
        <v>0</v>
      </c>
      <c r="D34" s="15">
        <f>SUM(PaidOut920[Column4])</f>
        <v>0</v>
      </c>
      <c r="E34" s="15">
        <f>SUM(PaidOut920[Column5])</f>
        <v>0</v>
      </c>
      <c r="F34" s="15">
        <f>SUM(PaidOut920[Column6])</f>
        <v>0</v>
      </c>
      <c r="G34" s="15">
        <f>SUM(PaidOut920[Column7])</f>
        <v>0</v>
      </c>
      <c r="H34" s="15">
        <f>SUM(PaidOut920[Column8])</f>
        <v>0</v>
      </c>
      <c r="I34" s="15"/>
      <c r="J34" s="15"/>
      <c r="K34" s="15">
        <f>SUBTOTAL(109,PaidOut920[Column11])</f>
        <v>0</v>
      </c>
      <c r="L34" s="15">
        <f>SUBTOTAL(109,PaidOut920[Column12])</f>
        <v>0</v>
      </c>
      <c r="M34" s="15">
        <f>SUBTOTAL(109,PaidOut920[Column13])</f>
        <v>0</v>
      </c>
      <c r="N34" s="15">
        <f>SUBTOTAL(109,PaidOut920[Column14])</f>
        <v>0</v>
      </c>
      <c r="O34" s="15">
        <f>SUM(C34:H34)</f>
        <v>0</v>
      </c>
      <c r="P34" s="3"/>
    </row>
    <row r="35" spans="1:16" ht="6" customHeight="1">
      <c r="C35" s="21"/>
      <c r="D35" s="21"/>
      <c r="E35" s="21"/>
      <c r="F35" s="21"/>
      <c r="G35" s="21"/>
      <c r="H35" s="21"/>
      <c r="I35" s="21"/>
      <c r="J35" s="21"/>
      <c r="K35" s="21"/>
      <c r="L35" s="21"/>
      <c r="M35" s="21"/>
      <c r="N35" s="21"/>
      <c r="O35" s="21"/>
    </row>
    <row r="36" spans="1:16" s="13" customFormat="1">
      <c r="A36" s="2" t="s">
        <v>24</v>
      </c>
      <c r="B36" s="11"/>
      <c r="C36" s="77">
        <f>SUM((C16)-((C34)-C20))</f>
        <v>10</v>
      </c>
      <c r="D36" s="77">
        <f t="shared" ref="D36:H36" si="6">SUM((D16)-((D34)-D20))</f>
        <v>0</v>
      </c>
      <c r="E36" s="77">
        <f t="shared" si="6"/>
        <v>0</v>
      </c>
      <c r="F36" s="77">
        <f t="shared" si="6"/>
        <v>0</v>
      </c>
      <c r="G36" s="77">
        <f t="shared" si="6"/>
        <v>0</v>
      </c>
      <c r="H36" s="77">
        <f t="shared" si="6"/>
        <v>0</v>
      </c>
      <c r="I36" s="77"/>
      <c r="J36" s="77"/>
      <c r="K36" s="77">
        <f>SUM((K16)-((K34)-K20))</f>
        <v>0</v>
      </c>
      <c r="L36" s="77">
        <f>SUM((L16)-((L34)-L20))</f>
        <v>0</v>
      </c>
      <c r="M36" s="77">
        <f>SUM((M16)-((M34)-M20))</f>
        <v>0</v>
      </c>
      <c r="N36" s="77">
        <f>SUM((N16)-((N34)-N20))</f>
        <v>0</v>
      </c>
      <c r="O36" s="77">
        <f>SUM(C36:N36)</f>
        <v>10</v>
      </c>
      <c r="P36" s="12"/>
    </row>
    <row r="37" spans="1:16" s="13" customFormat="1">
      <c r="A37" s="2"/>
      <c r="B37" s="11"/>
      <c r="C37" s="16"/>
      <c r="D37" s="16"/>
      <c r="E37" s="16"/>
      <c r="F37" s="16"/>
      <c r="G37" s="16"/>
      <c r="H37" s="16"/>
      <c r="I37" s="16"/>
      <c r="J37" s="16"/>
      <c r="K37" s="16"/>
      <c r="L37" s="16"/>
      <c r="M37" s="16"/>
      <c r="N37" s="16"/>
      <c r="O37" s="16"/>
      <c r="P37" s="12"/>
    </row>
    <row r="38" spans="1:16">
      <c r="A38" s="13" t="s">
        <v>10</v>
      </c>
    </row>
  </sheetData>
  <sheetProtection selectLockedCells="1"/>
  <mergeCells count="1">
    <mergeCell ref="A1:P1"/>
  </mergeCells>
  <phoneticPr fontId="9" type="noConversion"/>
  <conditionalFormatting sqref="C5:N7 B8:O8 O17 O19:O33">
    <cfRule type="cellIs" dxfId="2" priority="4" operator="lessThan">
      <formula>0</formula>
    </cfRule>
  </conditionalFormatting>
  <conditionalFormatting sqref="C36:O37">
    <cfRule type="cellIs" dxfId="1" priority="1" operator="lessThan">
      <formula>0</formula>
    </cfRule>
  </conditionalFormatting>
  <conditionalFormatting sqref="O11:O15">
    <cfRule type="cellIs" dxfId="0" priority="2" operator="lessThan">
      <formula>0</formula>
    </cfRule>
  </conditionalFormatting>
  <pageMargins left="0.25" right="0.25" top="1" bottom="0.5" header="0.5" footer="0.25"/>
  <pageSetup orientation="landscape" horizontalDpi="4294967292" verticalDpi="4294967292" r:id="rId1"/>
  <headerFooter scaleWithDoc="0">
    <oddHeader>&amp;L&amp;"Times New Roman,Regular"&amp;KD84920Economics Arkansas $10 Challenge</oddHeader>
    <oddFooter>&amp;C&amp;"Times New Roman,Regular"&amp;10&amp;K000000© 2021 Center for Economic and Entrepreneurship Education, The University of Southern Mississippi</oddFooter>
  </headerFooter>
  <colBreaks count="1" manualBreakCount="1">
    <brk id="16" max="1048575" man="1"/>
  </colBreaks>
  <legacyDrawing r:id="rId2"/>
  <tableParts count="4">
    <tablePart r:id="rId3"/>
    <tablePart r:id="rId4"/>
    <tablePart r:id="rId5"/>
    <tablePart r:id="rId6"/>
  </tableParts>
  <extLst>
    <ext xmlns:x14="http://schemas.microsoft.com/office/spreadsheetml/2009/9/main" uri="{05C60535-1F16-4fd2-B633-F4F36F0B64E0}">
      <x14:sparklineGroups xmlns:xm="http://schemas.microsoft.com/office/excel/2006/main">
        <x14:sparklineGroup manualMax="0" manualMin="0" type="column" displayEmptyCellsAs="gap" negative="1" xr2:uid="{60D91618-ADD1-4741-8D79-2C5B8D8C75C2}">
          <x14:colorSeries rgb="FF323232"/>
          <x14:colorNegative rgb="FFD00000"/>
          <x14:colorAxis rgb="FF000000"/>
          <x14:colorMarkers rgb="FFD00000"/>
          <x14:colorFirst rgb="FFD00000"/>
          <x14:colorLast rgb="FFD00000"/>
          <x14:colorHigh rgb="FFD00000"/>
          <x14:colorLow rgb="FFD00000"/>
          <x14:sparklines>
            <x14:sparkline>
              <xm:f>'3. Cash Flow'!C5:N5</xm:f>
              <xm:sqref>P5</xm:sqref>
            </x14:sparkline>
            <x14:sparkline>
              <xm:f>'3. Cash Flow'!C6:N6</xm:f>
              <xm:sqref>P6</xm:sqref>
            </x14:sparkline>
            <x14:sparkline>
              <xm:f>'3. Cash Flow'!C7:N7</xm:f>
              <xm:sqref>P7</xm:sqref>
            </x14:sparkline>
          </x14:sparklines>
        </x14:sparklineGroup>
        <x14:sparklineGroup manualMax="0" manualMin="0" displayEmptyCellsAs="gap" markers="1" xr2:uid="{57B43CF9-8028-9E46-BCCA-BFC35386F204}">
          <x14:colorSeries rgb="FF000000"/>
          <x14:colorNegative rgb="FF0070C0"/>
          <x14:colorAxis rgb="FF000000"/>
          <x14:colorMarkers rgb="FF0070C0"/>
          <x14:colorFirst rgb="FF0070C0"/>
          <x14:colorLast rgb="FF0070C0"/>
          <x14:colorHigh rgb="FF0070C0"/>
          <x14:colorLow rgb="FF0070C0"/>
          <x14:sparklines>
            <x14:sparkline>
              <xm:f>'3. Cash Flow'!C16:N16</xm:f>
              <xm:sqref>P16</xm:sqref>
            </x14:sparkline>
          </x14:sparklines>
        </x14:sparklineGroup>
        <x14:sparklineGroup manualMax="0" manualMin="0" type="column" displayEmptyCellsAs="gap" negative="1" xr2:uid="{00000000-0003-0000-0300-000003000000}">
          <x14:colorSeries rgb="FF323232"/>
          <x14:colorNegative rgb="FFD00000"/>
          <x14:colorAxis rgb="FF000000"/>
          <x14:colorMarkers rgb="FFD00000"/>
          <x14:colorFirst rgb="FFD00000"/>
          <x14:colorLast rgb="FFD00000"/>
          <x14:colorHigh rgb="FFD00000"/>
          <x14:colorLow rgb="FFD00000"/>
          <x14:sparklines>
            <x14:sparkline>
              <xm:f>'3. Cash Flow'!C11:N11</xm:f>
              <xm:sqref>P11</xm:sqref>
            </x14:sparkline>
            <x14:sparkline>
              <xm:f>'3. Cash Flow'!C12:N12</xm:f>
              <xm:sqref>P12</xm:sqref>
            </x14:sparkline>
            <x14:sparkline>
              <xm:f>'3. Cash Flow'!C13:N13</xm:f>
              <xm:sqref>P13</xm:sqref>
            </x14:sparkline>
            <x14:sparkline>
              <xm:f>'3. Cash Flow'!C14:N14</xm:f>
              <xm:sqref>P14</xm:sqref>
            </x14:sparkline>
            <x14:sparkline>
              <xm:f>'3. Cash Flow'!C15:N15</xm:f>
              <xm:sqref>P15</xm:sqref>
            </x14:sparkline>
          </x14:sparklines>
        </x14:sparklineGroup>
        <x14:sparklineGroup manualMax="0" manualMin="0" type="column" displayEmptyCellsAs="gap" negative="1" xr2:uid="{00000000-0003-0000-0300-000002000000}">
          <x14:colorSeries rgb="FF323232"/>
          <x14:colorNegative rgb="FFD00000"/>
          <x14:colorAxis rgb="FF000000"/>
          <x14:colorMarkers rgb="FFD00000"/>
          <x14:colorFirst rgb="FFD00000"/>
          <x14:colorLast rgb="FFD00000"/>
          <x14:colorHigh rgb="FFD00000"/>
          <x14:colorLow rgb="FFD00000"/>
          <x14:sparklines>
            <x14:sparkline>
              <xm:f>'3. Cash Flow'!C36:N36</xm:f>
              <xm:sqref>P36</xm:sqref>
            </x14:sparkline>
            <x14:sparkline>
              <xm:f>'3. Cash Flow'!C37:N37</xm:f>
              <xm:sqref>P37</xm:sqref>
            </x14:sparkline>
          </x14:sparklines>
        </x14:sparklineGroup>
        <x14:sparklineGroup manualMax="0" manualMin="0" displayEmptyCellsAs="gap" markers="1" xr2:uid="{00000000-0003-0000-0300-000001000000}">
          <x14:colorSeries rgb="FF000000"/>
          <x14:colorNegative rgb="FF0070C0"/>
          <x14:colorAxis rgb="FF000000"/>
          <x14:colorMarkers rgb="FF0070C0"/>
          <x14:colorFirst rgb="FF0070C0"/>
          <x14:colorLast rgb="FF0070C0"/>
          <x14:colorHigh rgb="FF0070C0"/>
          <x14:colorLow rgb="FF0070C0"/>
          <x14:sparklines>
            <x14:sparkline>
              <xm:f>'3. Cash Flow'!C34:N34</xm:f>
              <xm:sqref>P34</xm:sqref>
            </x14:sparkline>
          </x14:sparklines>
        </x14:sparklineGroup>
        <x14:sparklineGroup manualMax="0" manualMin="0" type="column" displayEmptyCellsAs="gap" negative="1" xr2:uid="{00000000-0003-0000-0300-000000000000}">
          <x14:colorSeries rgb="FF323232"/>
          <x14:colorNegative rgb="FFD00000"/>
          <x14:colorAxis rgb="FF000000"/>
          <x14:colorMarkers rgb="FFD00000"/>
          <x14:colorFirst rgb="FFD00000"/>
          <x14:colorLast rgb="FFD00000"/>
          <x14:colorHigh rgb="FFD00000"/>
          <x14:colorLow rgb="FFD00000"/>
          <x14:sparklines>
            <x14:sparkline>
              <xm:f>'3. Cash Flow'!C19:N19</xm:f>
              <xm:sqref>P19</xm:sqref>
            </x14:sparkline>
            <x14:sparkline>
              <xm:f>'3. Cash Flow'!C20:N20</xm:f>
              <xm:sqref>P20</xm:sqref>
            </x14:sparkline>
            <x14:sparkline>
              <xm:f>'3. Cash Flow'!C21:N21</xm:f>
              <xm:sqref>P21</xm:sqref>
            </x14:sparkline>
            <x14:sparkline>
              <xm:f>'3. Cash Flow'!C22:N22</xm:f>
              <xm:sqref>P22</xm:sqref>
            </x14:sparkline>
            <x14:sparkline>
              <xm:f>'3. Cash Flow'!C23:N23</xm:f>
              <xm:sqref>P23</xm:sqref>
            </x14:sparkline>
            <x14:sparkline>
              <xm:f>'3. Cash Flow'!C24:N24</xm:f>
              <xm:sqref>P24</xm:sqref>
            </x14:sparkline>
            <x14:sparkline>
              <xm:f>'3. Cash Flow'!C25:N25</xm:f>
              <xm:sqref>P25</xm:sqref>
            </x14:sparkline>
            <x14:sparkline>
              <xm:f>'3. Cash Flow'!C26:N26</xm:f>
              <xm:sqref>P26</xm:sqref>
            </x14:sparkline>
            <x14:sparkline>
              <xm:f>'3. Cash Flow'!C27:N27</xm:f>
              <xm:sqref>P27</xm:sqref>
            </x14:sparkline>
            <x14:sparkline>
              <xm:f>'3. Cash Flow'!C28:N28</xm:f>
              <xm:sqref>P28</xm:sqref>
            </x14:sparkline>
            <x14:sparkline>
              <xm:f>'3. Cash Flow'!C29:N29</xm:f>
              <xm:sqref>P29</xm:sqref>
            </x14:sparkline>
            <x14:sparkline>
              <xm:f>'3. Cash Flow'!C30:N30</xm:f>
              <xm:sqref>P30</xm:sqref>
            </x14:sparkline>
            <x14:sparkline>
              <xm:f>'3. Cash Flow'!C31:N31</xm:f>
              <xm:sqref>P31</xm:sqref>
            </x14:sparkline>
            <x14:sparkline>
              <xm:f>'3. Cash Flow'!C32:N32</xm:f>
              <xm:sqref>P32</xm:sqref>
            </x14:sparkline>
            <x14:sparkline>
              <xm:f>'3. Cash Flow'!C33:N33</xm:f>
              <xm:sqref>P33</xm:sqref>
            </x14:sparkline>
          </x14:sparklines>
        </x14:sparklineGroup>
      </x14:sparklineGroup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showRuler="0" zoomScale="150" zoomScaleNormal="150" zoomScalePageLayoutView="120" workbookViewId="0">
      <selection activeCell="A2" sqref="A2:K2"/>
    </sheetView>
  </sheetViews>
  <sheetFormatPr defaultColWidth="8.6640625" defaultRowHeight="15.75"/>
  <cols>
    <col min="1" max="1" width="11.6640625" style="1" customWidth="1"/>
    <col min="2" max="8" width="8.6640625" style="1" customWidth="1"/>
    <col min="9" max="10" width="10.6640625" style="1" customWidth="1"/>
    <col min="11" max="11" width="13.6640625" style="1" customWidth="1"/>
    <col min="12" max="16384" width="8.6640625" style="1"/>
  </cols>
  <sheetData>
    <row r="1" spans="1:11" s="32" customFormat="1" ht="21" customHeight="1">
      <c r="A1" s="88" t="s">
        <v>93</v>
      </c>
      <c r="B1" s="88"/>
      <c r="C1" s="88"/>
      <c r="D1" s="88"/>
      <c r="E1" s="88"/>
      <c r="F1" s="88"/>
      <c r="G1" s="88"/>
      <c r="H1" s="88"/>
      <c r="I1" s="88"/>
      <c r="J1" s="88"/>
      <c r="K1" s="88"/>
    </row>
    <row r="2" spans="1:11" s="14" customFormat="1" ht="38.25" customHeight="1">
      <c r="A2" s="95" t="s">
        <v>144</v>
      </c>
      <c r="B2" s="95"/>
      <c r="C2" s="95"/>
      <c r="D2" s="95"/>
      <c r="E2" s="95"/>
      <c r="F2" s="95"/>
      <c r="G2" s="95"/>
      <c r="H2" s="95"/>
      <c r="I2" s="95"/>
      <c r="J2" s="95"/>
      <c r="K2" s="95"/>
    </row>
    <row r="3" spans="1:11" s="14" customFormat="1" ht="18.95" customHeight="1">
      <c r="A3" s="72"/>
      <c r="B3" s="72"/>
      <c r="C3" s="72"/>
      <c r="D3" s="72"/>
      <c r="E3" s="72"/>
      <c r="F3" s="72"/>
      <c r="G3" s="72"/>
      <c r="H3" s="72"/>
      <c r="I3" s="72"/>
      <c r="J3" s="72"/>
      <c r="K3" s="72"/>
    </row>
    <row r="4" spans="1:11" s="62" customFormat="1" ht="18.95" customHeight="1">
      <c r="A4" s="67" t="s">
        <v>26</v>
      </c>
      <c r="B4" s="68" t="s">
        <v>39</v>
      </c>
      <c r="C4" s="68"/>
      <c r="D4" s="68"/>
      <c r="E4" s="68"/>
      <c r="F4" s="68" t="s">
        <v>27</v>
      </c>
      <c r="G4" s="68"/>
      <c r="H4" s="68"/>
      <c r="I4" s="66" t="s">
        <v>28</v>
      </c>
      <c r="J4" s="66" t="s">
        <v>29</v>
      </c>
      <c r="K4" s="66" t="s">
        <v>30</v>
      </c>
    </row>
    <row r="5" spans="1:11" ht="21.95" customHeight="1">
      <c r="A5" s="73">
        <v>44540</v>
      </c>
      <c r="B5" s="100" t="s">
        <v>40</v>
      </c>
      <c r="C5" s="100"/>
      <c r="D5" s="100"/>
      <c r="E5" s="100"/>
      <c r="F5" s="100" t="s">
        <v>31</v>
      </c>
      <c r="G5" s="100"/>
      <c r="H5" s="100"/>
      <c r="I5" s="74">
        <v>10</v>
      </c>
      <c r="J5" s="74"/>
      <c r="K5" s="74">
        <f>SUM(I5-J5)</f>
        <v>10</v>
      </c>
    </row>
    <row r="6" spans="1:11" ht="21.95" customHeight="1">
      <c r="A6" s="73">
        <v>44547</v>
      </c>
      <c r="B6" s="100" t="s">
        <v>42</v>
      </c>
      <c r="C6" s="100"/>
      <c r="D6" s="100"/>
      <c r="E6" s="100"/>
      <c r="F6" s="100" t="s">
        <v>32</v>
      </c>
      <c r="G6" s="100"/>
      <c r="H6" s="100"/>
      <c r="I6" s="74"/>
      <c r="J6" s="74">
        <v>9.6199999999999992</v>
      </c>
      <c r="K6" s="74">
        <f>SUM(K5+I6-J6)</f>
        <v>0.38000000000000078</v>
      </c>
    </row>
    <row r="7" spans="1:11" ht="21.95" customHeight="1" thickBot="1">
      <c r="A7" s="75">
        <v>44548</v>
      </c>
      <c r="B7" s="101" t="s">
        <v>116</v>
      </c>
      <c r="C7" s="101"/>
      <c r="D7" s="101"/>
      <c r="E7" s="101"/>
      <c r="F7" s="101" t="s">
        <v>41</v>
      </c>
      <c r="G7" s="101"/>
      <c r="H7" s="101"/>
      <c r="I7" s="76">
        <v>76</v>
      </c>
      <c r="J7" s="76"/>
      <c r="K7" s="76">
        <f>SUM(K6+I7-J7)</f>
        <v>76.38</v>
      </c>
    </row>
    <row r="8" spans="1:11" ht="21.95" customHeight="1">
      <c r="A8" s="33"/>
      <c r="B8" s="102"/>
      <c r="C8" s="102"/>
      <c r="D8" s="102"/>
      <c r="E8" s="102"/>
      <c r="F8" s="103"/>
      <c r="G8" s="103"/>
      <c r="H8" s="103"/>
      <c r="I8" s="51"/>
      <c r="J8" s="51"/>
      <c r="K8" s="51">
        <f>SUM(I8-J8)</f>
        <v>0</v>
      </c>
    </row>
    <row r="9" spans="1:11" ht="21.95" customHeight="1">
      <c r="A9" s="34"/>
      <c r="B9" s="98"/>
      <c r="C9" s="98"/>
      <c r="D9" s="98"/>
      <c r="E9" s="98"/>
      <c r="F9" s="99"/>
      <c r="G9" s="99"/>
      <c r="H9" s="99"/>
      <c r="I9" s="52"/>
      <c r="J9" s="52"/>
      <c r="K9" s="52">
        <f t="shared" ref="K9:K23" si="0">SUM(K8+I9-J9)</f>
        <v>0</v>
      </c>
    </row>
    <row r="10" spans="1:11" ht="21.95" customHeight="1">
      <c r="A10" s="34"/>
      <c r="B10" s="98"/>
      <c r="C10" s="98"/>
      <c r="D10" s="98"/>
      <c r="E10" s="98"/>
      <c r="F10" s="99"/>
      <c r="G10" s="99"/>
      <c r="H10" s="99"/>
      <c r="I10" s="52"/>
      <c r="J10" s="52"/>
      <c r="K10" s="52">
        <f t="shared" si="0"/>
        <v>0</v>
      </c>
    </row>
    <row r="11" spans="1:11" ht="21.95" customHeight="1">
      <c r="A11" s="34"/>
      <c r="B11" s="98"/>
      <c r="C11" s="98"/>
      <c r="D11" s="98"/>
      <c r="E11" s="98"/>
      <c r="F11" s="99"/>
      <c r="G11" s="99"/>
      <c r="H11" s="99"/>
      <c r="I11" s="52"/>
      <c r="J11" s="52"/>
      <c r="K11" s="52">
        <f t="shared" si="0"/>
        <v>0</v>
      </c>
    </row>
    <row r="12" spans="1:11" ht="21.95" customHeight="1">
      <c r="A12" s="34"/>
      <c r="B12" s="98"/>
      <c r="C12" s="98"/>
      <c r="D12" s="98"/>
      <c r="E12" s="98"/>
      <c r="F12" s="99"/>
      <c r="G12" s="99"/>
      <c r="H12" s="99"/>
      <c r="I12" s="52"/>
      <c r="J12" s="52"/>
      <c r="K12" s="52">
        <f t="shared" si="0"/>
        <v>0</v>
      </c>
    </row>
    <row r="13" spans="1:11" ht="21.95" customHeight="1">
      <c r="A13" s="34"/>
      <c r="B13" s="98"/>
      <c r="C13" s="98"/>
      <c r="D13" s="98"/>
      <c r="E13" s="98"/>
      <c r="F13" s="99"/>
      <c r="G13" s="99"/>
      <c r="H13" s="99"/>
      <c r="I13" s="52"/>
      <c r="J13" s="52"/>
      <c r="K13" s="52">
        <f t="shared" si="0"/>
        <v>0</v>
      </c>
    </row>
    <row r="14" spans="1:11" ht="21.95" customHeight="1">
      <c r="A14" s="34"/>
      <c r="B14" s="98"/>
      <c r="C14" s="98"/>
      <c r="D14" s="98"/>
      <c r="E14" s="98"/>
      <c r="F14" s="99"/>
      <c r="G14" s="99"/>
      <c r="H14" s="99"/>
      <c r="I14" s="52"/>
      <c r="J14" s="52"/>
      <c r="K14" s="52">
        <f t="shared" si="0"/>
        <v>0</v>
      </c>
    </row>
    <row r="15" spans="1:11" ht="21.95" customHeight="1">
      <c r="A15" s="34"/>
      <c r="B15" s="98"/>
      <c r="C15" s="98"/>
      <c r="D15" s="98"/>
      <c r="E15" s="98"/>
      <c r="F15" s="99"/>
      <c r="G15" s="99"/>
      <c r="H15" s="99"/>
      <c r="I15" s="52"/>
      <c r="J15" s="52"/>
      <c r="K15" s="52">
        <f t="shared" si="0"/>
        <v>0</v>
      </c>
    </row>
    <row r="16" spans="1:11" ht="21.95" customHeight="1">
      <c r="A16" s="34"/>
      <c r="B16" s="98"/>
      <c r="C16" s="98"/>
      <c r="D16" s="98"/>
      <c r="E16" s="98"/>
      <c r="F16" s="99"/>
      <c r="G16" s="99"/>
      <c r="H16" s="99"/>
      <c r="I16" s="52"/>
      <c r="J16" s="52"/>
      <c r="K16" s="52">
        <f t="shared" si="0"/>
        <v>0</v>
      </c>
    </row>
    <row r="17" spans="1:11" ht="21.95" customHeight="1">
      <c r="A17" s="34"/>
      <c r="B17" s="98"/>
      <c r="C17" s="98"/>
      <c r="D17" s="98"/>
      <c r="E17" s="98"/>
      <c r="F17" s="99"/>
      <c r="G17" s="99"/>
      <c r="H17" s="99"/>
      <c r="I17" s="52"/>
      <c r="J17" s="52"/>
      <c r="K17" s="52">
        <f t="shared" si="0"/>
        <v>0</v>
      </c>
    </row>
    <row r="18" spans="1:11" ht="21.95" customHeight="1">
      <c r="A18" s="34"/>
      <c r="B18" s="98"/>
      <c r="C18" s="98"/>
      <c r="D18" s="98"/>
      <c r="E18" s="98"/>
      <c r="F18" s="99"/>
      <c r="G18" s="99"/>
      <c r="H18" s="99"/>
      <c r="I18" s="52"/>
      <c r="J18" s="52"/>
      <c r="K18" s="52">
        <f t="shared" si="0"/>
        <v>0</v>
      </c>
    </row>
    <row r="19" spans="1:11" ht="21.95" customHeight="1">
      <c r="A19" s="34"/>
      <c r="B19" s="98"/>
      <c r="C19" s="98"/>
      <c r="D19" s="98"/>
      <c r="E19" s="98"/>
      <c r="F19" s="99"/>
      <c r="G19" s="99"/>
      <c r="H19" s="99"/>
      <c r="I19" s="52"/>
      <c r="J19" s="52"/>
      <c r="K19" s="52">
        <f t="shared" si="0"/>
        <v>0</v>
      </c>
    </row>
    <row r="20" spans="1:11" ht="21.95" customHeight="1">
      <c r="A20" s="34"/>
      <c r="B20" s="98"/>
      <c r="C20" s="98"/>
      <c r="D20" s="98"/>
      <c r="E20" s="98"/>
      <c r="F20" s="99"/>
      <c r="G20" s="99"/>
      <c r="H20" s="99"/>
      <c r="I20" s="52"/>
      <c r="J20" s="52"/>
      <c r="K20" s="52">
        <f t="shared" si="0"/>
        <v>0</v>
      </c>
    </row>
    <row r="21" spans="1:11" ht="21.95" customHeight="1">
      <c r="A21" s="34"/>
      <c r="B21" s="98"/>
      <c r="C21" s="98"/>
      <c r="D21" s="98"/>
      <c r="E21" s="98"/>
      <c r="F21" s="99"/>
      <c r="G21" s="99"/>
      <c r="H21" s="99"/>
      <c r="I21" s="52"/>
      <c r="J21" s="52"/>
      <c r="K21" s="52">
        <f t="shared" si="0"/>
        <v>0</v>
      </c>
    </row>
    <row r="22" spans="1:11" ht="21.95" customHeight="1">
      <c r="A22" s="34"/>
      <c r="B22" s="98"/>
      <c r="C22" s="98"/>
      <c r="D22" s="98"/>
      <c r="E22" s="98"/>
      <c r="F22" s="99"/>
      <c r="G22" s="99"/>
      <c r="H22" s="99"/>
      <c r="I22" s="52"/>
      <c r="J22" s="52"/>
      <c r="K22" s="52">
        <f t="shared" si="0"/>
        <v>0</v>
      </c>
    </row>
    <row r="23" spans="1:11" ht="21.95" customHeight="1">
      <c r="A23" s="34"/>
      <c r="B23" s="98"/>
      <c r="C23" s="98"/>
      <c r="D23" s="98"/>
      <c r="E23" s="98"/>
      <c r="F23" s="99"/>
      <c r="G23" s="99"/>
      <c r="H23" s="99"/>
      <c r="I23" s="52"/>
      <c r="J23" s="52"/>
      <c r="K23" s="52">
        <f t="shared" si="0"/>
        <v>0</v>
      </c>
    </row>
    <row r="24" spans="1:11" s="62" customFormat="1" ht="18.95" customHeight="1">
      <c r="A24" s="67" t="s">
        <v>26</v>
      </c>
      <c r="B24" s="68" t="s">
        <v>39</v>
      </c>
      <c r="C24" s="68"/>
      <c r="D24" s="68"/>
      <c r="E24" s="68"/>
      <c r="F24" s="68" t="s">
        <v>27</v>
      </c>
      <c r="G24" s="68"/>
      <c r="H24" s="68"/>
      <c r="I24" s="66" t="s">
        <v>28</v>
      </c>
      <c r="J24" s="66" t="s">
        <v>29</v>
      </c>
      <c r="K24" s="66" t="s">
        <v>30</v>
      </c>
    </row>
    <row r="25" spans="1:11" ht="21.95" customHeight="1">
      <c r="A25" s="34"/>
      <c r="B25" s="98"/>
      <c r="C25" s="98"/>
      <c r="D25" s="98"/>
      <c r="E25" s="98"/>
      <c r="F25" s="99"/>
      <c r="G25" s="99"/>
      <c r="H25" s="99"/>
      <c r="I25" s="52"/>
      <c r="J25" s="52"/>
      <c r="K25" s="52">
        <f>SUM(K23+I25-J25)</f>
        <v>0</v>
      </c>
    </row>
    <row r="26" spans="1:11" ht="21.95" customHeight="1">
      <c r="A26" s="34"/>
      <c r="B26" s="98"/>
      <c r="C26" s="98"/>
      <c r="D26" s="98"/>
      <c r="E26" s="98"/>
      <c r="F26" s="99"/>
      <c r="G26" s="99"/>
      <c r="H26" s="99"/>
      <c r="I26" s="52"/>
      <c r="J26" s="52"/>
      <c r="K26" s="52">
        <f t="shared" ref="K26:K45" si="1">SUM(K25+I26-J26)</f>
        <v>0</v>
      </c>
    </row>
    <row r="27" spans="1:11" ht="21.95" customHeight="1">
      <c r="A27" s="34"/>
      <c r="B27" s="98"/>
      <c r="C27" s="98"/>
      <c r="D27" s="98"/>
      <c r="E27" s="98"/>
      <c r="F27" s="99"/>
      <c r="G27" s="99"/>
      <c r="H27" s="99"/>
      <c r="I27" s="52"/>
      <c r="J27" s="52"/>
      <c r="K27" s="52">
        <f t="shared" si="1"/>
        <v>0</v>
      </c>
    </row>
    <row r="28" spans="1:11" ht="21.95" customHeight="1">
      <c r="A28" s="34"/>
      <c r="B28" s="98"/>
      <c r="C28" s="98"/>
      <c r="D28" s="98"/>
      <c r="E28" s="98"/>
      <c r="F28" s="99"/>
      <c r="G28" s="99"/>
      <c r="H28" s="99"/>
      <c r="I28" s="52"/>
      <c r="J28" s="52"/>
      <c r="K28" s="52">
        <f t="shared" si="1"/>
        <v>0</v>
      </c>
    </row>
    <row r="29" spans="1:11" ht="21.95" customHeight="1">
      <c r="A29" s="34"/>
      <c r="B29" s="98"/>
      <c r="C29" s="98"/>
      <c r="D29" s="98"/>
      <c r="E29" s="98"/>
      <c r="F29" s="99"/>
      <c r="G29" s="99"/>
      <c r="H29" s="99"/>
      <c r="I29" s="52"/>
      <c r="J29" s="52"/>
      <c r="K29" s="52">
        <f t="shared" si="1"/>
        <v>0</v>
      </c>
    </row>
    <row r="30" spans="1:11" ht="21.95" customHeight="1">
      <c r="A30" s="34"/>
      <c r="B30" s="98"/>
      <c r="C30" s="98"/>
      <c r="D30" s="98"/>
      <c r="E30" s="98"/>
      <c r="F30" s="99"/>
      <c r="G30" s="99"/>
      <c r="H30" s="99"/>
      <c r="I30" s="52"/>
      <c r="J30" s="52"/>
      <c r="K30" s="52">
        <f t="shared" si="1"/>
        <v>0</v>
      </c>
    </row>
    <row r="31" spans="1:11" ht="21.95" customHeight="1">
      <c r="A31" s="34"/>
      <c r="B31" s="98"/>
      <c r="C31" s="98"/>
      <c r="D31" s="98"/>
      <c r="E31" s="98"/>
      <c r="F31" s="99"/>
      <c r="G31" s="99"/>
      <c r="H31" s="99"/>
      <c r="I31" s="52"/>
      <c r="J31" s="52"/>
      <c r="K31" s="52">
        <f t="shared" si="1"/>
        <v>0</v>
      </c>
    </row>
    <row r="32" spans="1:11" ht="21.95" customHeight="1">
      <c r="A32" s="34"/>
      <c r="B32" s="98"/>
      <c r="C32" s="98"/>
      <c r="D32" s="98"/>
      <c r="E32" s="98"/>
      <c r="F32" s="99"/>
      <c r="G32" s="99"/>
      <c r="H32" s="99"/>
      <c r="I32" s="52"/>
      <c r="J32" s="52"/>
      <c r="K32" s="52">
        <f t="shared" si="1"/>
        <v>0</v>
      </c>
    </row>
    <row r="33" spans="1:12" ht="21.95" customHeight="1">
      <c r="A33" s="34"/>
      <c r="B33" s="98"/>
      <c r="C33" s="98"/>
      <c r="D33" s="98"/>
      <c r="E33" s="98"/>
      <c r="F33" s="99"/>
      <c r="G33" s="99"/>
      <c r="H33" s="99"/>
      <c r="I33" s="52"/>
      <c r="J33" s="52"/>
      <c r="K33" s="52">
        <f t="shared" si="1"/>
        <v>0</v>
      </c>
    </row>
    <row r="34" spans="1:12" ht="21.95" customHeight="1">
      <c r="A34" s="34"/>
      <c r="B34" s="98"/>
      <c r="C34" s="98"/>
      <c r="D34" s="98"/>
      <c r="E34" s="98"/>
      <c r="F34" s="99"/>
      <c r="G34" s="99"/>
      <c r="H34" s="99"/>
      <c r="I34" s="52"/>
      <c r="J34" s="52"/>
      <c r="K34" s="52">
        <f t="shared" si="1"/>
        <v>0</v>
      </c>
    </row>
    <row r="35" spans="1:12" ht="21.95" customHeight="1">
      <c r="A35" s="34"/>
      <c r="B35" s="98"/>
      <c r="C35" s="98"/>
      <c r="D35" s="98"/>
      <c r="E35" s="98"/>
      <c r="F35" s="99"/>
      <c r="G35" s="99"/>
      <c r="H35" s="99"/>
      <c r="I35" s="52"/>
      <c r="J35" s="52"/>
      <c r="K35" s="52">
        <f t="shared" si="1"/>
        <v>0</v>
      </c>
    </row>
    <row r="36" spans="1:12" ht="21.95" customHeight="1">
      <c r="A36" s="34"/>
      <c r="B36" s="98"/>
      <c r="C36" s="98"/>
      <c r="D36" s="98"/>
      <c r="E36" s="98"/>
      <c r="F36" s="99"/>
      <c r="G36" s="99"/>
      <c r="H36" s="99"/>
      <c r="I36" s="52"/>
      <c r="J36" s="52"/>
      <c r="K36" s="52">
        <f t="shared" si="1"/>
        <v>0</v>
      </c>
    </row>
    <row r="37" spans="1:12" ht="21.95" customHeight="1">
      <c r="A37" s="34"/>
      <c r="B37" s="98"/>
      <c r="C37" s="98"/>
      <c r="D37" s="98"/>
      <c r="E37" s="98"/>
      <c r="F37" s="99"/>
      <c r="G37" s="99"/>
      <c r="H37" s="99"/>
      <c r="I37" s="52"/>
      <c r="J37" s="52"/>
      <c r="K37" s="52">
        <f t="shared" si="1"/>
        <v>0</v>
      </c>
    </row>
    <row r="38" spans="1:12" ht="21.95" customHeight="1">
      <c r="A38" s="34"/>
      <c r="B38" s="98"/>
      <c r="C38" s="98"/>
      <c r="D38" s="98"/>
      <c r="E38" s="98"/>
      <c r="F38" s="99"/>
      <c r="G38" s="99"/>
      <c r="H38" s="99"/>
      <c r="I38" s="52"/>
      <c r="J38" s="52"/>
      <c r="K38" s="52">
        <f t="shared" si="1"/>
        <v>0</v>
      </c>
    </row>
    <row r="39" spans="1:12" ht="21.95" customHeight="1">
      <c r="A39" s="34"/>
      <c r="B39" s="98"/>
      <c r="C39" s="98"/>
      <c r="D39" s="98"/>
      <c r="E39" s="98"/>
      <c r="F39" s="99"/>
      <c r="G39" s="99"/>
      <c r="H39" s="99"/>
      <c r="I39" s="52"/>
      <c r="J39" s="52"/>
      <c r="K39" s="52">
        <f t="shared" si="1"/>
        <v>0</v>
      </c>
    </row>
    <row r="40" spans="1:12" ht="21.95" customHeight="1">
      <c r="A40" s="34"/>
      <c r="B40" s="98"/>
      <c r="C40" s="98"/>
      <c r="D40" s="98"/>
      <c r="E40" s="98"/>
      <c r="F40" s="99"/>
      <c r="G40" s="99"/>
      <c r="H40" s="99"/>
      <c r="I40" s="52"/>
      <c r="J40" s="52"/>
      <c r="K40" s="52">
        <f t="shared" si="1"/>
        <v>0</v>
      </c>
    </row>
    <row r="41" spans="1:12" ht="21.95" customHeight="1">
      <c r="A41" s="34"/>
      <c r="B41" s="98"/>
      <c r="C41" s="98"/>
      <c r="D41" s="98"/>
      <c r="E41" s="98"/>
      <c r="F41" s="99"/>
      <c r="G41" s="99"/>
      <c r="H41" s="99"/>
      <c r="I41" s="52"/>
      <c r="J41" s="52"/>
      <c r="K41" s="52">
        <f t="shared" si="1"/>
        <v>0</v>
      </c>
    </row>
    <row r="42" spans="1:12" ht="21.95" customHeight="1">
      <c r="A42" s="34"/>
      <c r="B42" s="98"/>
      <c r="C42" s="98"/>
      <c r="D42" s="98"/>
      <c r="E42" s="98"/>
      <c r="F42" s="99"/>
      <c r="G42" s="99"/>
      <c r="H42" s="99"/>
      <c r="I42" s="52"/>
      <c r="J42" s="52"/>
      <c r="K42" s="52">
        <f t="shared" si="1"/>
        <v>0</v>
      </c>
    </row>
    <row r="43" spans="1:12" ht="21.95" customHeight="1">
      <c r="A43" s="34"/>
      <c r="B43" s="98"/>
      <c r="C43" s="98"/>
      <c r="D43" s="98"/>
      <c r="E43" s="98"/>
      <c r="F43" s="99"/>
      <c r="G43" s="99"/>
      <c r="H43" s="99"/>
      <c r="I43" s="52"/>
      <c r="J43" s="52"/>
      <c r="K43" s="52">
        <f t="shared" si="1"/>
        <v>0</v>
      </c>
    </row>
    <row r="44" spans="1:12" ht="21.95" customHeight="1">
      <c r="A44" s="34"/>
      <c r="B44" s="98"/>
      <c r="C44" s="98"/>
      <c r="D44" s="98"/>
      <c r="E44" s="98"/>
      <c r="F44" s="99"/>
      <c r="G44" s="99"/>
      <c r="H44" s="99"/>
      <c r="I44" s="52"/>
      <c r="J44" s="52"/>
      <c r="K44" s="52">
        <f t="shared" si="1"/>
        <v>0</v>
      </c>
    </row>
    <row r="45" spans="1:12" ht="21.95" customHeight="1">
      <c r="A45" s="34"/>
      <c r="B45" s="98"/>
      <c r="C45" s="98"/>
      <c r="D45" s="98"/>
      <c r="E45" s="98"/>
      <c r="F45" s="99"/>
      <c r="G45" s="99"/>
      <c r="H45" s="99"/>
      <c r="I45" s="52"/>
      <c r="J45" s="52"/>
      <c r="K45" s="52">
        <f t="shared" si="1"/>
        <v>0</v>
      </c>
    </row>
    <row r="46" spans="1:12" s="62" customFormat="1" ht="18.95" customHeight="1">
      <c r="A46" s="67" t="s">
        <v>26</v>
      </c>
      <c r="B46" s="68" t="s">
        <v>39</v>
      </c>
      <c r="C46" s="68"/>
      <c r="D46" s="68"/>
      <c r="E46" s="68"/>
      <c r="F46" s="68" t="s">
        <v>27</v>
      </c>
      <c r="G46" s="68"/>
      <c r="H46" s="68"/>
      <c r="I46" s="66" t="s">
        <v>28</v>
      </c>
      <c r="J46" s="66" t="s">
        <v>29</v>
      </c>
      <c r="K46" s="66" t="s">
        <v>30</v>
      </c>
    </row>
    <row r="47" spans="1:12" ht="21.95" customHeight="1">
      <c r="A47" s="34"/>
      <c r="B47" s="98"/>
      <c r="C47" s="98"/>
      <c r="D47" s="98"/>
      <c r="E47" s="98"/>
      <c r="F47" s="99"/>
      <c r="G47" s="99"/>
      <c r="H47" s="99"/>
      <c r="I47" s="52"/>
      <c r="J47" s="52"/>
      <c r="K47" s="52">
        <f>SUM(K45+I47-J47)</f>
        <v>0</v>
      </c>
      <c r="L47" s="63"/>
    </row>
    <row r="48" spans="1:12" ht="21.95" customHeight="1">
      <c r="A48" s="34"/>
      <c r="B48" s="98"/>
      <c r="C48" s="98"/>
      <c r="D48" s="98"/>
      <c r="E48" s="98"/>
      <c r="F48" s="99"/>
      <c r="G48" s="99"/>
      <c r="H48" s="99"/>
      <c r="I48" s="52"/>
      <c r="J48" s="52"/>
      <c r="K48" s="52">
        <f t="shared" ref="K48:K67" si="2">SUM(K47+I48-J48)</f>
        <v>0</v>
      </c>
    </row>
    <row r="49" spans="1:11" ht="21.95" customHeight="1">
      <c r="A49" s="34"/>
      <c r="B49" s="98"/>
      <c r="C49" s="98"/>
      <c r="D49" s="98"/>
      <c r="E49" s="98"/>
      <c r="F49" s="99"/>
      <c r="G49" s="99"/>
      <c r="H49" s="99"/>
      <c r="I49" s="52"/>
      <c r="J49" s="52"/>
      <c r="K49" s="52">
        <f t="shared" si="2"/>
        <v>0</v>
      </c>
    </row>
    <row r="50" spans="1:11" ht="21.95" customHeight="1">
      <c r="A50" s="34"/>
      <c r="B50" s="98"/>
      <c r="C50" s="98"/>
      <c r="D50" s="98"/>
      <c r="E50" s="98"/>
      <c r="F50" s="99"/>
      <c r="G50" s="99"/>
      <c r="H50" s="99"/>
      <c r="I50" s="52"/>
      <c r="J50" s="52"/>
      <c r="K50" s="52">
        <f t="shared" si="2"/>
        <v>0</v>
      </c>
    </row>
    <row r="51" spans="1:11" ht="21.95" customHeight="1">
      <c r="A51" s="34"/>
      <c r="B51" s="98"/>
      <c r="C51" s="98"/>
      <c r="D51" s="98"/>
      <c r="E51" s="98"/>
      <c r="F51" s="99"/>
      <c r="G51" s="99"/>
      <c r="H51" s="99"/>
      <c r="I51" s="52"/>
      <c r="J51" s="52"/>
      <c r="K51" s="52">
        <f t="shared" si="2"/>
        <v>0</v>
      </c>
    </row>
    <row r="52" spans="1:11" ht="21.95" customHeight="1">
      <c r="A52" s="34"/>
      <c r="B52" s="98"/>
      <c r="C52" s="98"/>
      <c r="D52" s="98"/>
      <c r="E52" s="98"/>
      <c r="F52" s="99"/>
      <c r="G52" s="99"/>
      <c r="H52" s="99"/>
      <c r="I52" s="52"/>
      <c r="J52" s="52"/>
      <c r="K52" s="52">
        <f t="shared" si="2"/>
        <v>0</v>
      </c>
    </row>
    <row r="53" spans="1:11" ht="21.95" customHeight="1">
      <c r="A53" s="34"/>
      <c r="B53" s="98"/>
      <c r="C53" s="98"/>
      <c r="D53" s="98"/>
      <c r="E53" s="98"/>
      <c r="F53" s="99"/>
      <c r="G53" s="99"/>
      <c r="H53" s="99"/>
      <c r="I53" s="52"/>
      <c r="J53" s="52"/>
      <c r="K53" s="52">
        <f t="shared" si="2"/>
        <v>0</v>
      </c>
    </row>
    <row r="54" spans="1:11" ht="21.95" customHeight="1">
      <c r="A54" s="34"/>
      <c r="B54" s="98"/>
      <c r="C54" s="98"/>
      <c r="D54" s="98"/>
      <c r="E54" s="98"/>
      <c r="F54" s="99"/>
      <c r="G54" s="99"/>
      <c r="H54" s="99"/>
      <c r="I54" s="52"/>
      <c r="J54" s="52"/>
      <c r="K54" s="52">
        <f t="shared" si="2"/>
        <v>0</v>
      </c>
    </row>
    <row r="55" spans="1:11" ht="21.95" customHeight="1">
      <c r="A55" s="34"/>
      <c r="B55" s="98"/>
      <c r="C55" s="98"/>
      <c r="D55" s="98"/>
      <c r="E55" s="98"/>
      <c r="F55" s="99"/>
      <c r="G55" s="99"/>
      <c r="H55" s="99"/>
      <c r="I55" s="52"/>
      <c r="J55" s="52"/>
      <c r="K55" s="52">
        <f t="shared" si="2"/>
        <v>0</v>
      </c>
    </row>
    <row r="56" spans="1:11" ht="21.95" customHeight="1">
      <c r="A56" s="34"/>
      <c r="B56" s="98"/>
      <c r="C56" s="98"/>
      <c r="D56" s="98"/>
      <c r="E56" s="98"/>
      <c r="F56" s="99"/>
      <c r="G56" s="99"/>
      <c r="H56" s="99"/>
      <c r="I56" s="52"/>
      <c r="J56" s="52"/>
      <c r="K56" s="52">
        <f t="shared" si="2"/>
        <v>0</v>
      </c>
    </row>
    <row r="57" spans="1:11" ht="21.95" customHeight="1">
      <c r="A57" s="34"/>
      <c r="B57" s="98"/>
      <c r="C57" s="98"/>
      <c r="D57" s="98"/>
      <c r="E57" s="98"/>
      <c r="F57" s="99"/>
      <c r="G57" s="99"/>
      <c r="H57" s="99"/>
      <c r="I57" s="52"/>
      <c r="J57" s="52"/>
      <c r="K57" s="52">
        <f t="shared" si="2"/>
        <v>0</v>
      </c>
    </row>
    <row r="58" spans="1:11" ht="21.95" customHeight="1">
      <c r="A58" s="34"/>
      <c r="B58" s="98"/>
      <c r="C58" s="98"/>
      <c r="D58" s="98"/>
      <c r="E58" s="98"/>
      <c r="F58" s="99"/>
      <c r="G58" s="99"/>
      <c r="H58" s="99"/>
      <c r="I58" s="52"/>
      <c r="J58" s="52"/>
      <c r="K58" s="52">
        <f t="shared" si="2"/>
        <v>0</v>
      </c>
    </row>
    <row r="59" spans="1:11" ht="21.95" customHeight="1">
      <c r="A59" s="34"/>
      <c r="B59" s="98"/>
      <c r="C59" s="98"/>
      <c r="D59" s="98"/>
      <c r="E59" s="98"/>
      <c r="F59" s="99"/>
      <c r="G59" s="99"/>
      <c r="H59" s="99"/>
      <c r="I59" s="52"/>
      <c r="J59" s="52"/>
      <c r="K59" s="52">
        <f t="shared" si="2"/>
        <v>0</v>
      </c>
    </row>
    <row r="60" spans="1:11" ht="21.95" customHeight="1">
      <c r="A60" s="34"/>
      <c r="B60" s="98"/>
      <c r="C60" s="98"/>
      <c r="D60" s="98"/>
      <c r="E60" s="98"/>
      <c r="F60" s="99"/>
      <c r="G60" s="99"/>
      <c r="H60" s="99"/>
      <c r="I60" s="52"/>
      <c r="J60" s="52"/>
      <c r="K60" s="52">
        <f t="shared" si="2"/>
        <v>0</v>
      </c>
    </row>
    <row r="61" spans="1:11" ht="21.95" customHeight="1">
      <c r="A61" s="34"/>
      <c r="B61" s="98"/>
      <c r="C61" s="98"/>
      <c r="D61" s="98"/>
      <c r="E61" s="98"/>
      <c r="F61" s="99"/>
      <c r="G61" s="99"/>
      <c r="H61" s="99"/>
      <c r="I61" s="52"/>
      <c r="J61" s="52"/>
      <c r="K61" s="52">
        <f t="shared" si="2"/>
        <v>0</v>
      </c>
    </row>
    <row r="62" spans="1:11" ht="21.95" customHeight="1">
      <c r="A62" s="34"/>
      <c r="B62" s="98"/>
      <c r="C62" s="98"/>
      <c r="D62" s="98"/>
      <c r="E62" s="98"/>
      <c r="F62" s="99"/>
      <c r="G62" s="99"/>
      <c r="H62" s="99"/>
      <c r="I62" s="52"/>
      <c r="J62" s="52"/>
      <c r="K62" s="52">
        <f t="shared" si="2"/>
        <v>0</v>
      </c>
    </row>
    <row r="63" spans="1:11" ht="21.95" customHeight="1">
      <c r="A63" s="34"/>
      <c r="B63" s="98"/>
      <c r="C63" s="98"/>
      <c r="D63" s="98"/>
      <c r="E63" s="98"/>
      <c r="F63" s="99"/>
      <c r="G63" s="99"/>
      <c r="H63" s="99"/>
      <c r="I63" s="52"/>
      <c r="J63" s="52"/>
      <c r="K63" s="52">
        <f t="shared" si="2"/>
        <v>0</v>
      </c>
    </row>
    <row r="64" spans="1:11" ht="21.95" customHeight="1">
      <c r="A64" s="34"/>
      <c r="B64" s="98"/>
      <c r="C64" s="98"/>
      <c r="D64" s="98"/>
      <c r="E64" s="98"/>
      <c r="F64" s="99"/>
      <c r="G64" s="99"/>
      <c r="H64" s="99"/>
      <c r="I64" s="52"/>
      <c r="J64" s="52"/>
      <c r="K64" s="52">
        <f t="shared" si="2"/>
        <v>0</v>
      </c>
    </row>
    <row r="65" spans="1:11" ht="21.95" customHeight="1">
      <c r="A65" s="34"/>
      <c r="B65" s="98"/>
      <c r="C65" s="98"/>
      <c r="D65" s="98"/>
      <c r="E65" s="98"/>
      <c r="F65" s="99"/>
      <c r="G65" s="99"/>
      <c r="H65" s="99"/>
      <c r="I65" s="52"/>
      <c r="J65" s="52"/>
      <c r="K65" s="52">
        <f t="shared" si="2"/>
        <v>0</v>
      </c>
    </row>
    <row r="66" spans="1:11" ht="21.95" customHeight="1">
      <c r="A66" s="34"/>
      <c r="B66" s="98"/>
      <c r="C66" s="98"/>
      <c r="D66" s="98"/>
      <c r="E66" s="98"/>
      <c r="F66" s="99"/>
      <c r="G66" s="99"/>
      <c r="H66" s="99"/>
      <c r="I66" s="52"/>
      <c r="J66" s="52"/>
      <c r="K66" s="52">
        <f t="shared" si="2"/>
        <v>0</v>
      </c>
    </row>
    <row r="67" spans="1:11" ht="21.95" customHeight="1">
      <c r="A67" s="34"/>
      <c r="B67" s="98"/>
      <c r="C67" s="98"/>
      <c r="D67" s="98"/>
      <c r="E67" s="98"/>
      <c r="F67" s="99"/>
      <c r="G67" s="99"/>
      <c r="H67" s="99"/>
      <c r="I67" s="52"/>
      <c r="J67" s="52"/>
      <c r="K67" s="52">
        <f t="shared" si="2"/>
        <v>0</v>
      </c>
    </row>
  </sheetData>
  <sheetProtection selectLockedCells="1"/>
  <mergeCells count="124">
    <mergeCell ref="B51:E51"/>
    <mergeCell ref="F51:H51"/>
    <mergeCell ref="B52:E52"/>
    <mergeCell ref="F52:H52"/>
    <mergeCell ref="A2:K2"/>
    <mergeCell ref="B53:E53"/>
    <mergeCell ref="F53:H53"/>
    <mergeCell ref="B48:E48"/>
    <mergeCell ref="F48:H48"/>
    <mergeCell ref="B49:E49"/>
    <mergeCell ref="F49:H49"/>
    <mergeCell ref="B50:E50"/>
    <mergeCell ref="F50:H50"/>
    <mergeCell ref="B47:E47"/>
    <mergeCell ref="F47:H47"/>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4:E34"/>
    <mergeCell ref="F34:H34"/>
    <mergeCell ref="B35:E35"/>
    <mergeCell ref="F35:H35"/>
    <mergeCell ref="B36:E36"/>
    <mergeCell ref="F36:H36"/>
    <mergeCell ref="B31:E31"/>
    <mergeCell ref="F31:H31"/>
    <mergeCell ref="B32:E32"/>
    <mergeCell ref="F32:H32"/>
    <mergeCell ref="B33:E33"/>
    <mergeCell ref="F33:H33"/>
    <mergeCell ref="B28:E28"/>
    <mergeCell ref="F28:H28"/>
    <mergeCell ref="B29:E29"/>
    <mergeCell ref="F29:H29"/>
    <mergeCell ref="B30:E30"/>
    <mergeCell ref="F30:H30"/>
    <mergeCell ref="B25:E25"/>
    <mergeCell ref="F25:H25"/>
    <mergeCell ref="B26:E26"/>
    <mergeCell ref="F26:H26"/>
    <mergeCell ref="B27:E27"/>
    <mergeCell ref="F27:H27"/>
    <mergeCell ref="B22:E22"/>
    <mergeCell ref="F22:H22"/>
    <mergeCell ref="B23:E23"/>
    <mergeCell ref="F23:H23"/>
    <mergeCell ref="B19:E19"/>
    <mergeCell ref="F19:H19"/>
    <mergeCell ref="B20:E20"/>
    <mergeCell ref="F20:H20"/>
    <mergeCell ref="B21:E21"/>
    <mergeCell ref="F21:H21"/>
    <mergeCell ref="F17:H17"/>
    <mergeCell ref="B18:E18"/>
    <mergeCell ref="F18:H18"/>
    <mergeCell ref="B13:E13"/>
    <mergeCell ref="F13:H13"/>
    <mergeCell ref="B14:E14"/>
    <mergeCell ref="F14:H14"/>
    <mergeCell ref="B15:E15"/>
    <mergeCell ref="F15:H15"/>
    <mergeCell ref="F5:H5"/>
    <mergeCell ref="B6:E6"/>
    <mergeCell ref="F6:H6"/>
    <mergeCell ref="B54:E54"/>
    <mergeCell ref="F54:H54"/>
    <mergeCell ref="B55:E55"/>
    <mergeCell ref="F55:H55"/>
    <mergeCell ref="B56:E56"/>
    <mergeCell ref="F56:H56"/>
    <mergeCell ref="B10:E10"/>
    <mergeCell ref="F10:H10"/>
    <mergeCell ref="B11:E11"/>
    <mergeCell ref="F11:H11"/>
    <mergeCell ref="B12:E12"/>
    <mergeCell ref="F12:H12"/>
    <mergeCell ref="B7:E7"/>
    <mergeCell ref="F7:H7"/>
    <mergeCell ref="B8:E8"/>
    <mergeCell ref="F8:H8"/>
    <mergeCell ref="B9:E9"/>
    <mergeCell ref="F9:H9"/>
    <mergeCell ref="B16:E16"/>
    <mergeCell ref="F16:H16"/>
    <mergeCell ref="B17:E17"/>
    <mergeCell ref="A1:K1"/>
    <mergeCell ref="B67:E67"/>
    <mergeCell ref="F67:H67"/>
    <mergeCell ref="B62:E62"/>
    <mergeCell ref="F62:H62"/>
    <mergeCell ref="B63:E63"/>
    <mergeCell ref="F63:H63"/>
    <mergeCell ref="B64:E64"/>
    <mergeCell ref="F64:H64"/>
    <mergeCell ref="B65:E65"/>
    <mergeCell ref="F65:H65"/>
    <mergeCell ref="B66:E66"/>
    <mergeCell ref="F66:H66"/>
    <mergeCell ref="B57:E57"/>
    <mergeCell ref="F57:H57"/>
    <mergeCell ref="B58:E58"/>
    <mergeCell ref="F58:H58"/>
    <mergeCell ref="B59:E59"/>
    <mergeCell ref="F59:H59"/>
    <mergeCell ref="B60:E60"/>
    <mergeCell ref="F60:H60"/>
    <mergeCell ref="B61:E61"/>
    <mergeCell ref="F61:H61"/>
    <mergeCell ref="B5:E5"/>
  </mergeCells>
  <phoneticPr fontId="9" type="noConversion"/>
  <pageMargins left="0.25" right="0.25" top="1" bottom="0.5" header="0.5" footer="0.25"/>
  <pageSetup orientation="landscape" horizontalDpi="4294967292" verticalDpi="4294967292"/>
  <headerFooter scaleWithDoc="0">
    <oddHeader>&amp;L&amp;"Times New Roman,Regular"&amp;KD84920Economics Arkansas $10 Challenge</oddHeader>
    <oddFooter>&amp;C&amp;"Times New Roman,Regular"&amp;10&amp;K000000© 2021 Center for Economic and Entrepreneurship Education, The University of Southern Mississippi</oddFooter>
  </headerFooter>
  <rowBreaks count="2" manualBreakCount="2">
    <brk id="23" max="16383" man="1"/>
    <brk id="45" max="16383"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
  <sheetViews>
    <sheetView showRuler="0" zoomScale="120" zoomScaleNormal="120" zoomScalePageLayoutView="120" workbookViewId="0">
      <selection activeCell="K7" sqref="K7:L7"/>
    </sheetView>
  </sheetViews>
  <sheetFormatPr defaultColWidth="8.6640625" defaultRowHeight="15.75"/>
  <cols>
    <col min="1" max="12" width="8.6640625" style="1" customWidth="1"/>
    <col min="13" max="16384" width="8.6640625" style="1"/>
  </cols>
  <sheetData>
    <row r="1" spans="1:12" ht="24">
      <c r="A1" s="104" t="s">
        <v>94</v>
      </c>
      <c r="B1" s="104"/>
      <c r="C1" s="104"/>
      <c r="D1" s="104"/>
      <c r="E1" s="104"/>
      <c r="F1" s="104"/>
      <c r="G1" s="104"/>
      <c r="H1" s="104"/>
      <c r="I1" s="104"/>
      <c r="J1" s="104"/>
      <c r="K1" s="104"/>
      <c r="L1" s="104"/>
    </row>
    <row r="2" spans="1:12" ht="21" customHeight="1">
      <c r="A2" s="39"/>
      <c r="B2" s="39"/>
      <c r="C2" s="39"/>
      <c r="D2" s="40"/>
      <c r="E2" s="41"/>
      <c r="F2" s="42"/>
      <c r="G2" s="42"/>
      <c r="H2" s="42"/>
      <c r="I2" s="42"/>
      <c r="J2" s="42"/>
      <c r="K2" s="42"/>
      <c r="L2"/>
    </row>
    <row r="3" spans="1:12" s="62" customFormat="1" ht="18.95" customHeight="1" thickBot="1">
      <c r="A3" s="69" t="s">
        <v>45</v>
      </c>
      <c r="B3" s="69"/>
      <c r="C3" s="69" t="s">
        <v>46</v>
      </c>
      <c r="D3" s="69"/>
      <c r="E3" s="69" t="s">
        <v>90</v>
      </c>
      <c r="F3" s="69"/>
      <c r="G3" s="69" t="s">
        <v>91</v>
      </c>
      <c r="H3" s="69"/>
      <c r="I3" s="69" t="s">
        <v>133</v>
      </c>
      <c r="J3" s="69"/>
      <c r="K3" s="69" t="s">
        <v>132</v>
      </c>
      <c r="L3" s="69"/>
    </row>
    <row r="4" spans="1:12" s="35" customFormat="1" ht="18.95" customHeight="1" thickTop="1">
      <c r="A4" s="105"/>
      <c r="B4" s="106"/>
      <c r="C4" s="107" t="s">
        <v>47</v>
      </c>
      <c r="D4" s="107"/>
      <c r="E4" s="108" t="s">
        <v>63</v>
      </c>
      <c r="F4" s="108"/>
      <c r="G4" s="108" t="s">
        <v>131</v>
      </c>
      <c r="H4" s="108"/>
      <c r="I4" s="108" t="s">
        <v>130</v>
      </c>
      <c r="J4" s="108"/>
      <c r="K4" s="108" t="s">
        <v>62</v>
      </c>
      <c r="L4" s="108"/>
    </row>
    <row r="5" spans="1:12" s="35" customFormat="1" ht="81.95" customHeight="1">
      <c r="A5" s="121"/>
      <c r="B5" s="122"/>
      <c r="C5" s="107" t="s">
        <v>48</v>
      </c>
      <c r="D5" s="107"/>
      <c r="E5" s="109" t="s">
        <v>98</v>
      </c>
      <c r="F5" s="109"/>
      <c r="G5" s="109" t="s">
        <v>99</v>
      </c>
      <c r="H5" s="109"/>
      <c r="I5" s="109" t="s">
        <v>100</v>
      </c>
      <c r="J5" s="109"/>
      <c r="K5" s="109" t="s">
        <v>101</v>
      </c>
      <c r="L5" s="109"/>
    </row>
    <row r="6" spans="1:12" s="35" customFormat="1" ht="81.95" customHeight="1">
      <c r="A6" s="121"/>
      <c r="B6" s="122"/>
      <c r="C6" s="107" t="s">
        <v>49</v>
      </c>
      <c r="D6" s="107"/>
      <c r="E6" s="109" t="s">
        <v>102</v>
      </c>
      <c r="F6" s="109"/>
      <c r="G6" s="109" t="s">
        <v>103</v>
      </c>
      <c r="H6" s="109"/>
      <c r="I6" s="109" t="s">
        <v>104</v>
      </c>
      <c r="J6" s="109"/>
      <c r="K6" s="109" t="s">
        <v>105</v>
      </c>
      <c r="L6" s="109"/>
    </row>
    <row r="7" spans="1:12" s="35" customFormat="1" ht="81.95" customHeight="1">
      <c r="A7" s="121"/>
      <c r="B7" s="122"/>
      <c r="C7" s="107" t="s">
        <v>50</v>
      </c>
      <c r="D7" s="107"/>
      <c r="E7" s="109" t="s">
        <v>145</v>
      </c>
      <c r="F7" s="109"/>
      <c r="G7" s="109" t="s">
        <v>146</v>
      </c>
      <c r="H7" s="109"/>
      <c r="I7" s="109" t="s">
        <v>147</v>
      </c>
      <c r="J7" s="109"/>
      <c r="K7" s="109" t="s">
        <v>148</v>
      </c>
      <c r="L7" s="109"/>
    </row>
    <row r="8" spans="1:12" s="35" customFormat="1" ht="17.100000000000001" customHeight="1">
      <c r="A8" s="123">
        <f>SUM(A4:B7)</f>
        <v>0</v>
      </c>
      <c r="B8" s="124"/>
      <c r="C8" s="118" t="s">
        <v>134</v>
      </c>
      <c r="D8" s="118"/>
      <c r="E8" s="118"/>
      <c r="F8" s="118"/>
      <c r="G8" s="118"/>
      <c r="H8" s="118"/>
      <c r="I8" s="118"/>
      <c r="J8" s="118"/>
      <c r="K8" s="118"/>
      <c r="L8" s="118"/>
    </row>
    <row r="9" spans="1:12" s="35" customFormat="1" ht="74.099999999999994" customHeight="1">
      <c r="A9" s="115" t="s">
        <v>51</v>
      </c>
      <c r="B9" s="116"/>
      <c r="C9" s="116"/>
      <c r="D9" s="116"/>
      <c r="E9" s="116"/>
      <c r="F9" s="116"/>
      <c r="G9" s="116"/>
      <c r="H9" s="116"/>
      <c r="I9" s="116"/>
      <c r="J9" s="116"/>
      <c r="K9" s="116"/>
      <c r="L9" s="117"/>
    </row>
    <row r="10" spans="1:12" s="36" customFormat="1" ht="20.25" thickBot="1">
      <c r="C10" s="43"/>
    </row>
    <row r="11" spans="1:12" s="36" customFormat="1" ht="30" customHeight="1" thickBot="1">
      <c r="A11" s="112" t="e">
        <f>SUM((K11/H11)*100)</f>
        <v>#DIV/0!</v>
      </c>
      <c r="B11" s="113"/>
      <c r="C11" s="38"/>
      <c r="E11" s="110">
        <f>(('3. Cash Flow'!O16)-('3. Cash Flow'!C10))</f>
        <v>0</v>
      </c>
      <c r="F11" s="111"/>
      <c r="G11" s="44" t="s">
        <v>54</v>
      </c>
      <c r="H11" s="110">
        <f>(('3. Cash Flow'!O34)-('3. Cash Flow'!O20))</f>
        <v>0</v>
      </c>
      <c r="I11" s="111"/>
      <c r="J11" s="45" t="s">
        <v>55</v>
      </c>
      <c r="K11" s="110">
        <f>SUM(E11-H11)</f>
        <v>0</v>
      </c>
      <c r="L11" s="111"/>
    </row>
    <row r="12" spans="1:12" s="36" customFormat="1" ht="36" customHeight="1">
      <c r="A12" s="114" t="s">
        <v>53</v>
      </c>
      <c r="B12" s="114"/>
      <c r="C12" s="38"/>
      <c r="E12" s="119" t="s">
        <v>56</v>
      </c>
      <c r="F12" s="119"/>
      <c r="G12" s="37"/>
      <c r="H12" s="120" t="s">
        <v>57</v>
      </c>
      <c r="I12" s="119"/>
      <c r="J12" s="37"/>
      <c r="K12" s="119" t="s">
        <v>52</v>
      </c>
      <c r="L12" s="119"/>
    </row>
  </sheetData>
  <sheetProtection selectLockedCells="1"/>
  <mergeCells count="36">
    <mergeCell ref="A5:B5"/>
    <mergeCell ref="A6:B6"/>
    <mergeCell ref="A7:B7"/>
    <mergeCell ref="A8:B8"/>
    <mergeCell ref="E11:F11"/>
    <mergeCell ref="C5:D5"/>
    <mergeCell ref="E5:F5"/>
    <mergeCell ref="H11:I11"/>
    <mergeCell ref="A11:B11"/>
    <mergeCell ref="A12:B12"/>
    <mergeCell ref="A9:L9"/>
    <mergeCell ref="C7:D7"/>
    <mergeCell ref="E7:F7"/>
    <mergeCell ref="G7:H7"/>
    <mergeCell ref="I7:J7"/>
    <mergeCell ref="K7:L7"/>
    <mergeCell ref="C8:L8"/>
    <mergeCell ref="K11:L11"/>
    <mergeCell ref="E12:F12"/>
    <mergeCell ref="H12:I12"/>
    <mergeCell ref="K12:L12"/>
    <mergeCell ref="G5:H5"/>
    <mergeCell ref="I5:J5"/>
    <mergeCell ref="K5:L5"/>
    <mergeCell ref="C6:D6"/>
    <mergeCell ref="E6:F6"/>
    <mergeCell ref="G6:H6"/>
    <mergeCell ref="I6:J6"/>
    <mergeCell ref="K6:L6"/>
    <mergeCell ref="A1:L1"/>
    <mergeCell ref="A4:B4"/>
    <mergeCell ref="C4:D4"/>
    <mergeCell ref="E4:F4"/>
    <mergeCell ref="G4:H4"/>
    <mergeCell ref="I4:J4"/>
    <mergeCell ref="K4:L4"/>
  </mergeCells>
  <phoneticPr fontId="9" type="noConversion"/>
  <pageMargins left="0.25" right="0.25" top="1" bottom="0.5" header="0.5" footer="0.25"/>
  <pageSetup orientation="landscape" horizontalDpi="4294967292" verticalDpi="4294967292"/>
  <headerFooter scaleWithDoc="0">
    <oddHeader>&amp;L&amp;"Times New Roman,Regular"&amp;KD84920Economics Arkansas $10 Challenge</oddHeader>
    <oddFooter>&amp;C&amp;"Times New Roman,Regular"&amp;10&amp;K000000© 2021 Center for Economic and Entrepreneurship Education, The University of Southern Mississippi</oddFooter>
  </headerFooter>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 Introduction</vt:lpstr>
      <vt:lpstr>B. Submission Form</vt:lpstr>
      <vt:lpstr>1. Accountability &amp; 2. Story</vt:lpstr>
      <vt:lpstr>3. Cash Flow</vt:lpstr>
      <vt:lpstr>4. Transaction Record</vt:lpstr>
      <vt:lpstr>Rubric</vt:lpstr>
      <vt:lpstr>'1. Accountability &amp; 2. Story'!Print_Area</vt:lpstr>
      <vt:lpstr>'3. Cash Flow'!Print_Area</vt:lpstr>
      <vt:lpstr>'A. Introduction'!Print_Area</vt:lpstr>
      <vt:lpstr>'B. Submission Form'!Print_Area</vt:lpstr>
      <vt:lpstr>Rubric!Print_Area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Ginsie Higgs</dc:creator>
  <cp:keywords/>
  <dc:description/>
  <cp:lastModifiedBy>Marsha Masters</cp:lastModifiedBy>
  <cp:lastPrinted>2023-09-28T17:18:24Z</cp:lastPrinted>
  <dcterms:created xsi:type="dcterms:W3CDTF">2010-04-05T15:18:52Z</dcterms:created>
  <dcterms:modified xsi:type="dcterms:W3CDTF">2024-08-22T14:51:22Z</dcterms:modified>
  <cp:category/>
</cp:coreProperties>
</file>